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activeTab="0"/>
  </bookViews>
  <sheets>
    <sheet name="Приложение 1 (ОТЧЕТНЫЙ ПЕРИОД) " sheetId="1" r:id="rId1"/>
    <sheet name="Приложение 2 (СВОД)" sheetId="2" r:id="rId2"/>
    <sheet name="ЗАВЕРШЕННЫЕ МЕРОПРИЯТИЯ" sheetId="3" r:id="rId3"/>
  </sheets>
  <definedNames>
    <definedName name="_xlnm.Print_Titles" localSheetId="2">'ЗАВЕРШЕННЫЕ МЕРОПРИЯТИЯ'!$3:$4</definedName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fullCalcOnLoad="1"/>
</workbook>
</file>

<file path=xl/sharedStrings.xml><?xml version="1.0" encoding="utf-8"?>
<sst xmlns="http://schemas.openxmlformats.org/spreadsheetml/2006/main" count="1415" uniqueCount="283">
  <si>
    <t>ФОРМАТ И ШРИФТЫ НЕ ИЗМЕНЯТЬ</t>
  </si>
  <si>
    <t>Приложение 1</t>
  </si>
  <si>
    <r>
      <rPr>
        <b/>
        <sz val="16"/>
        <rFont val="Times New Roman"/>
        <family val="1"/>
      </rP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 val="single"/>
        <sz val="24"/>
        <rFont val="Times New Roman"/>
        <family val="1"/>
      </rPr>
      <t>муниципальное образование Арсеньевский городской округ</t>
    </r>
  </si>
  <si>
    <r>
      <rPr>
        <b/>
        <sz val="22"/>
        <color indexed="30"/>
        <rFont val="Times New Roman"/>
        <family val="1"/>
      </rPr>
      <t xml:space="preserve">ЕЖЕМЕСЯЧНАЯ 
</t>
    </r>
    <r>
      <rPr>
        <b/>
        <sz val="22"/>
        <rFont val="Times New Roman"/>
        <family val="1"/>
      </rPr>
      <t xml:space="preserve">форма предоставления информации </t>
    </r>
  </si>
  <si>
    <t>№
 п.п.</t>
  </si>
  <si>
    <t>Наименование показателя</t>
  </si>
  <si>
    <t>Базовое значение</t>
  </si>
  <si>
    <r>
      <rPr>
        <sz val="15"/>
        <rFont val="Times New Roman"/>
        <family val="1"/>
      </rPr>
      <t xml:space="preserve">Значение показателя/ потребность в финансировании, </t>
    </r>
    <r>
      <rPr>
        <b/>
        <sz val="15"/>
        <rFont val="Times New Roman"/>
        <family val="1"/>
      </rPr>
      <t>млн рублей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</si>
  <si>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</si>
  <si>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rPr>
        <b/>
        <sz val="20"/>
        <color indexed="48"/>
        <rFont val="Times New Roman"/>
        <family val="1"/>
      </rPr>
      <t xml:space="preserve">ИТОГ </t>
    </r>
    <r>
      <rPr>
        <b/>
        <sz val="12"/>
        <color indexed="48"/>
        <rFont val="Times New Roman"/>
        <family val="1"/>
      </rPr>
      <t>ПРОФИНАНСИРОВАННО, млн рублей</t>
    </r>
  </si>
  <si>
    <r>
      <rPr>
        <sz val="15"/>
        <color indexed="8"/>
        <rFont val="Times New Roman"/>
        <family val="1"/>
      </rPr>
      <t xml:space="preserve">Значение показателя/ потребность в финансировании, </t>
    </r>
    <r>
      <rPr>
        <b/>
        <sz val="15"/>
        <color indexed="8"/>
        <rFont val="Times New Roman"/>
        <family val="1"/>
      </rPr>
      <t>млн рублей</t>
    </r>
  </si>
  <si>
    <t>ВСЕГО 2019-2024</t>
  </si>
  <si>
    <t>городской округ (муниципальный р-н)</t>
  </si>
  <si>
    <t>Значение/ года</t>
  </si>
  <si>
    <t>Дата /
вид бюджета</t>
  </si>
  <si>
    <t>2020 г. 
(план в соответствии с бюджетом)</t>
  </si>
  <si>
    <r>
      <rPr>
        <sz val="15"/>
        <rFont val="Times New Roman"/>
        <family val="1"/>
      </rPr>
      <t xml:space="preserve">сумма </t>
    </r>
    <r>
      <rPr>
        <b/>
        <sz val="15"/>
        <rFont val="Times New Roman"/>
        <family val="1"/>
      </rPr>
      <t>подписанного</t>
    </r>
    <r>
      <rPr>
        <sz val="15"/>
        <rFont val="Times New Roman"/>
        <family val="1"/>
      </rPr>
      <t xml:space="preserve"> контракта по мероприятию</t>
    </r>
  </si>
  <si>
    <t>2021 г.
(план в соответствии с бюджетом)</t>
  </si>
  <si>
    <t>2022 г.
 (план в соответствии с бюджетом)</t>
  </si>
  <si>
    <t>2019 г.</t>
  </si>
  <si>
    <t>2023 г.</t>
  </si>
  <si>
    <t>2024 г.</t>
  </si>
  <si>
    <t xml:space="preserve">ВСЕГО </t>
  </si>
  <si>
    <t>Всего</t>
  </si>
  <si>
    <t>федер. бюджет</t>
  </si>
  <si>
    <t>краевой бюджет</t>
  </si>
  <si>
    <t>бюджет МО</t>
  </si>
  <si>
    <t xml:space="preserve">Всего 
по мероприятиям 
национальных проектов  </t>
  </si>
  <si>
    <t>I</t>
  </si>
  <si>
    <t>ДЕМОГРАФИЯ</t>
  </si>
  <si>
    <t>Региональный проект 1. СПОРТ-НОРМА ЖИЗНИ</t>
  </si>
  <si>
    <t>1</t>
  </si>
  <si>
    <t>Доля детей и молодежи (3-29 лет), систематически занимающихся физической культурой и спортом, в общей численности детей и молодежи</t>
  </si>
  <si>
    <t xml:space="preserve">Арсеньевский городской округ </t>
  </si>
  <si>
    <t>Меропиятия</t>
  </si>
  <si>
    <t>Потребность в финансировании, млн. рублей</t>
  </si>
  <si>
    <t>1.1</t>
  </si>
  <si>
    <t>Капитальный ремонт освещения стадиона "Восток" Арсеньевский ГО</t>
  </si>
  <si>
    <t>всего</t>
  </si>
  <si>
    <t>Контракт от 23.03.2020 на сумму 7,2 млн. руб. Работы выполнены на 100%. Оплата 100%</t>
  </si>
  <si>
    <t>1.2</t>
  </si>
  <si>
    <t>Капитальный ремонт многофункционального спортивного комплекса МБУ "Спортивная школа "Восток"</t>
  </si>
  <si>
    <t>1.3</t>
  </si>
  <si>
    <t>Капитальный ремонт многофункционального спортивного комплекса МБУ "Спортивная школа "Юность"</t>
  </si>
  <si>
    <t>1.4</t>
  </si>
  <si>
    <t>Капмтатьный ремонт спортивных залов (атлетический, тренажерный) МБУ "Спортивная школа олимпийского резерва "Богатырь"</t>
  </si>
  <si>
    <t>1.6</t>
  </si>
  <si>
    <t>Строительство пришкольного стадиона при МОБУ "Гимназия № 7"</t>
  </si>
  <si>
    <t xml:space="preserve">Контракт от  25.05.2020 на сумму 31,3 млн. руб. Работы выполнены на 100%. Оплата произведена полностью.  </t>
  </si>
  <si>
    <t>1.7.</t>
  </si>
  <si>
    <t>Проведение физкультурных, спортивно-массовых мероприятий</t>
  </si>
  <si>
    <t>Проведение госэкспертизы проектно-сметной документации на реконструкцию стадиона «Авангард»</t>
  </si>
  <si>
    <t>1.8.</t>
  </si>
  <si>
    <t>Установка оснащения спортивных модулей на территории МАУ СБ «Салют» для проката лыжного оборудования организаций и проведения спортивно-оздоровительной работы с населением</t>
  </si>
  <si>
    <t>2 контракта на сумму 0,04 млн. руб. Оснащение установлено 100%.  Оплата 100%</t>
  </si>
  <si>
    <t>2</t>
  </si>
  <si>
    <t>Доля населения среднего возраста, систематически занимающихся физичечсской культурой и спортом, в общей численности населения среднего возраста (30-54(59) лет)</t>
  </si>
  <si>
    <t>2.1</t>
  </si>
  <si>
    <t>Реконструкция многофункционального комплекса МБУ "Спортивная школа "Полёт" Арсеньевского ГО</t>
  </si>
  <si>
    <t>3</t>
  </si>
  <si>
    <t>Доля населения старшего возраста, систематически занимающихся физической культурой и спортим, в общей числености населения старшего возраста (50 (60) лет и старше)</t>
  </si>
  <si>
    <t>3.1</t>
  </si>
  <si>
    <t>Реконструкция стадиона "Авангард" г.Арсеньев</t>
  </si>
  <si>
    <t xml:space="preserve">Итого
 по национальному проекту </t>
  </si>
  <si>
    <t>II</t>
  </si>
  <si>
    <t>ЗДРАВООХРАНЕНИЕ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</si>
  <si>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</si>
  <si>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Количество сохраненных жизней (по сравнению с 2019 годом)</t>
  </si>
  <si>
    <t>Число граждан в возрасте 21 год и старше, прошедших в 2020 году диспансеризацию (1 эт.)</t>
  </si>
  <si>
    <t>Количество дополнительно трудоустроившихся в 2020 году специалистов (по сравнению с 2019 годом) - врачей</t>
  </si>
  <si>
    <t>указать плановое значение  2020 года по показателю</t>
  </si>
  <si>
    <t>4</t>
  </si>
  <si>
    <t>Количество дополнительно трудоустроившихся в 2020 году специалистов (по сравнению с 2019 годом) - средних медработников</t>
  </si>
  <si>
    <t>III</t>
  </si>
  <si>
    <t>ОБРАЗОВАНИЕ</t>
  </si>
  <si>
    <t>Региональный проект "Успех каждого ребенка"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</si>
  <si>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</si>
  <si>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Арсеньевский городской округ</t>
  </si>
  <si>
    <t>Создание детского технопарка "КВАНТОРИУМ" (путем реконструкции здания)</t>
  </si>
  <si>
    <t>Контракт от 31.05.2020 на сумму 5,2 млн. руб. Работы выполнены на 100%. Оплата 100%.</t>
  </si>
  <si>
    <t>Создание новых мест в образовательных организациях различных типов для реализации дополнительных общеразивающих программ всех направленностей</t>
  </si>
  <si>
    <t>Заключено 10 договоров на поставку оборудования  на общую сумму 3,44 млн. руб.  Оборудование доставлено. Оплата 100%.</t>
  </si>
  <si>
    <t>IV</t>
  </si>
  <si>
    <t>ЖИЛЬЕ И ГОРОДСКАЯ СРЕДА</t>
  </si>
  <si>
    <t>Региональный проект "Формирование комфортной городской среды в Приморском крае"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</si>
  <si>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общественных пространств), не менее ед. накопительным итогом начиная с 2019 г., ед.</t>
  </si>
  <si>
    <t xml:space="preserve"> Количество городов с благоприятной городской средой, ед.</t>
  </si>
  <si>
    <t xml:space="preserve"> Среднее значение индекса качества городской среды по Российской Федерации, условная единица</t>
  </si>
  <si>
    <t xml:space="preserve"> 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</si>
  <si>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 xml:space="preserve">Благоустройство общественных территорий </t>
  </si>
  <si>
    <t>Региональный проект 2  Обеспечение устойчивого сокращения непригодного для проживания жилищного фонда в Приморском крае</t>
  </si>
  <si>
    <t>Расселяемая площадь жилых помещений</t>
  </si>
  <si>
    <t xml:space="preserve">Переселение граждан из аварийного жилищного фонда
</t>
  </si>
  <si>
    <t>Финансовое участие заинтересованных лиц, собственников помещений, находящихся в аварийном жилищном фонде в рамках национального проекта "Жилье и городская среда"</t>
  </si>
  <si>
    <t>Приобретение квартир у лиц, не являющихся застройщиками  в рамках национального проекта "Жилье и городская среда"</t>
  </si>
  <si>
    <t>V</t>
  </si>
  <si>
    <t>ЭКОЛОГИЯ</t>
  </si>
  <si>
    <t>Региональный проект 1. Чистая вода</t>
  </si>
  <si>
    <t>Доля городского населения Российской Федерации, обеспеченного качеством питьевой водой из систем централизованного водоснабжения, %</t>
  </si>
  <si>
    <t>Реконструкция водопроводных очистных сооружений на водохранилище реки Дачная</t>
  </si>
  <si>
    <t>VI</t>
  </si>
  <si>
    <t>БЕЗОПАСНЫЕ И КАЧЕСТВЕННЫЕ АВТОМОБИЛЬНЫЕ ДОРОГИ</t>
  </si>
  <si>
    <t>Региональный проект 1. ….</t>
  </si>
  <si>
    <t>Наименование показателя регионального проекта</t>
  </si>
  <si>
    <t>Мероприятие, обеспечивающее достижение
данного показателя</t>
  </si>
  <si>
    <t>VII</t>
  </si>
  <si>
    <t>ПРОИЗВОДИТЕЛЬНОСТЬ ТРУДА</t>
  </si>
  <si>
    <t>Мероприятие, обеспечивающее достижение
данного поуказателя</t>
  </si>
  <si>
    <t>VIII</t>
  </si>
  <si>
    <t>НАУКА</t>
  </si>
  <si>
    <t>IX</t>
  </si>
  <si>
    <t>ЦИФРОВАЯ ЭКОНОМИКА</t>
  </si>
  <si>
    <t>Региональный проект 1. Информационная безопасность</t>
  </si>
  <si>
    <t xml:space="preserve"> Количество подготовленных специалистов по образовательным программам в области информационной безопасности в организациях высшего и профессионального образования государственной собственности субъекта Российской Федерации и муниципальной собственности, с использованием в образовательном процессе отечественных высокотехнологичных комплексов и средств защиты информации, тыс. чел.</t>
  </si>
  <si>
    <t>+2234:254</t>
  </si>
  <si>
    <t>Обучение специалиста по образовательным программам в области информационной безопасности (повышение квалификации)
данного показателя</t>
  </si>
  <si>
    <t>X</t>
  </si>
  <si>
    <t>КУЛЬТУРА</t>
  </si>
  <si>
    <t>1.2.</t>
  </si>
  <si>
    <t>Расходы на приобретение муниципальным учреждением недвижимого имущества и особо ценного движимого имущества в рамках национального проекта «КУЛЬТУРА»</t>
  </si>
  <si>
    <t>XI</t>
  </si>
  <si>
    <t>МАЛОЕ И СРЕДНЕЕ ПРЕДПРИНИМАТЕЛЬСТВО</t>
  </si>
  <si>
    <t>Региональный проект 2   Расширение доступа субъектов МСП к финансовым ресурсам, в том числе к льготному финансированию</t>
  </si>
  <si>
    <t xml:space="preserve">Число реализованных проектов субъектов МСП получивших поддержку в форме: гарантии, льготного кредита, микрозайма, льготного лизинга </t>
  </si>
  <si>
    <t>Реализована поддержка субъектов МСП, занимающихся социально значимыми видами деятельности  на территории Ареньевского городского округа</t>
  </si>
  <si>
    <t>Проект 3. Акселерация субъектов малого и среднего предпринимательства</t>
  </si>
  <si>
    <t xml:space="preserve">Прирост оборота субъектов малого и среднего предпринимательства (далее – МСП), % </t>
  </si>
  <si>
    <t>Финансовая поддержка субъектам малого и среднего предпринимательства на реализацию мероприятий  муниципальных программ (подпрогамм) развития малого и среднего предпринимательства в рамках национального проекта " Малое и среднее предпринимательство и подержка индивидуальной предпринимательской инициативы".</t>
  </si>
  <si>
    <t>Соглашения на сумму 10,3 млн. руб. Финансовая поддержка оказана на 100%. Оплата 100%.</t>
  </si>
  <si>
    <t>Проект 4.Популяризация предпринимательства</t>
  </si>
  <si>
    <t>количество физических лиц – участников регионального проекта, тыс. чел., нарастающим итогом</t>
  </si>
  <si>
    <t>Формирование положительного образа предпринимателя,   популяризация роли предпринимательства</t>
  </si>
  <si>
    <t>+</t>
  </si>
  <si>
    <t>XII</t>
  </si>
  <si>
    <t>МЕЖДУНАРОДНАЯ КООПЕРАЦИЯ И ЭКСПОРТ</t>
  </si>
  <si>
    <t>ИНЫЕ РАСХОДЫ МУНИЦИПАЛЬНЫХ ОБРАЗОВАНИЙ</t>
  </si>
  <si>
    <t>Всего субсидий из бюджета на инвестиционные цели вне национальных проектов</t>
  </si>
  <si>
    <t>В сфере образования</t>
  </si>
  <si>
    <t>1.1.</t>
  </si>
  <si>
    <t>Капитальный ремонт, замена окон МБОУ "Средняя общеобразовательная школа № 1", г.Арсеньев, ул. Ленинская,23</t>
  </si>
  <si>
    <t>Заключен муниципальный контракт 27.03.2020 № 0320300105120000001_287978 на сумму 1,3 млн. руб. с ИП Артамонова А.Н, работы завершены, оплата произведена в полном объеме</t>
  </si>
  <si>
    <t>Капитальный ремонт, замена окон МБОУ  "Средняя общеобразовательная школа № 3",  г.Арсеньев, ул. Ленинская,29А</t>
  </si>
  <si>
    <t>Заключен муниципальный контракт 31.03.2020 № 0320300105120000007_288391 на сумму 1,6 млн. руб. с ИП Артамонова А.и., срок окончания работ 19.06.2020, работы завершены, оплата произведена в полном объеме</t>
  </si>
  <si>
    <t>1.3.</t>
  </si>
  <si>
    <t>Капитальный ремонт, замена окон МБОУ "Средняя общеобразовательная школа № 4", г.Арсеньев, ул. 25 лет Арсеньеву, 17</t>
  </si>
  <si>
    <t>Заключен муниципальный контракт 31.03.2020 № 0320300105120000003_287979 на сумму 0,96 млн. руб. с ИП Калячкин Е.В., срок окончания работ 20.05.2020, работы завершены, оплата произведена в полном объеме</t>
  </si>
  <si>
    <t>1.4.</t>
  </si>
  <si>
    <t>Капитальный ремонт, замена окон МБОУ  "Средняя общеобразовательная школа № 5" г.Арсеньев, ул. Садовая, 19</t>
  </si>
  <si>
    <t>Заключен муниципальный контракт 31.03.2020 № 0320300105120000004_288394 на сумму 1,64 млн. руб. с ИП Соколов Д.С., работы завершены, оплата произведена в полном объеме</t>
  </si>
  <si>
    <t>1.5.</t>
  </si>
  <si>
    <t>Капитальный ремонт, замена окон МБОУ "Основная общеобразовательная школа № 6"  г.Арсеньев, ул. Клиновая, 1А</t>
  </si>
  <si>
    <t>1.6.</t>
  </si>
  <si>
    <t>Капитальный ремонт, замена окон МБОУ "СРШ № 8" г.Арсеньев, ул.Калининская, 3А</t>
  </si>
  <si>
    <t>Заключен муниципальный контракт 31.03.2020 № 0320300105120000006_288518 на сумму 1,16 млн. руб. с ИП Калячкин Е.В., срок окончания работ 30.05.2020, работы завершены, оплата произведена в полном объеме</t>
  </si>
  <si>
    <t>1.13.</t>
  </si>
  <si>
    <t>Капитальный ремонт, замена окон МБДОУ « Детский сад № 2 «Берёзка» г.Арсеньев, ул.Ломоносова, д.78/А</t>
  </si>
  <si>
    <t>Заключен муниципальный контракт 31.03.2020 № 0320300105120000012_287316 на сумму  0,70 млн. руб. с ИП Соколов Д.С., срок окончания работ 27.05.2020, работы завершены, оплата произведена в полном объеме</t>
  </si>
  <si>
    <t>Капитальный ремонт, замена окон МБДОУ « Детский сад № 9 «Елочка» г.Арсеньев, ул.Садовая, 17 А</t>
  </si>
  <si>
    <t>договор № 13 от 30 марта 2020 года на сумму 0,11 млн.рублей с ИП Артамонов А.В., работы выполнены, оплата произведена в полном объеме</t>
  </si>
  <si>
    <t xml:space="preserve">Капитальный ремонт, замена окон МДОБУ  «Детский сад  № 10 «Вишенка»  г.Арсеньев, ул. Калининская, 18 а </t>
  </si>
  <si>
    <t>Заключен муниципальный контракт 31.03.2020 № 0320300105120000016_285812 на сумму 0,98 млн. руб. с ИП Артамонова А.Н., срок окончания работ 06.06.2020, работы завершены, оплата произведена в полном объеме</t>
  </si>
  <si>
    <t>1.14.</t>
  </si>
  <si>
    <t>1.15.</t>
  </si>
  <si>
    <t>Капитальный ремонт, замена окон МБДОУ «Детский сад  № 13 «Теремок» г.Арсеньев, ул.Жуковского, 13 - а</t>
  </si>
  <si>
    <t>Заключен муниципальный контракт 06.04.2020 № 0320300105120000002_287183 на сумму 0,44 млн. руб. с ИП Соколов Д.С., работы завершены, оплата произведена в полном объеме</t>
  </si>
  <si>
    <t xml:space="preserve">Капитальный ремонт, замена окон МДОБУ  «Детский сад а № 14 «Солнышко» г.Арсеньев, ул.Ломоносова, 20-а </t>
  </si>
  <si>
    <t>Заключен муниципальный контракт 27.03.2020 № 0320300105120000008_287184 на сумму 1,16 млн. руб. с ИП Артамонова А.А., работы завершены, оплата произведена в полном объеме</t>
  </si>
  <si>
    <t>1.20.</t>
  </si>
  <si>
    <t>Капитальный ремонт кровли МДОБУ "ЦРР-Детский сад  № 20 «Родничок» г.Арсеньев, ул.Ломоносова, 44а</t>
  </si>
  <si>
    <t>1.9.</t>
  </si>
  <si>
    <t>Капитальный ремонт, замена окон МДОБУ «Детский сад  № 21 «Светлячок» г.Арсеньев, ул.Пограничная, 34</t>
  </si>
  <si>
    <t>договор от 06.03.2020 № 06/03/01 на сумму 0,39 млн. руб. с ИП Калячкин Е.В., работы выполнены, оплата произведена в полном объеме</t>
  </si>
  <si>
    <t>1.10.</t>
  </si>
  <si>
    <t>Капитальный ремонт, замена окон МДОБУ  «Детский сад № 24 «Улыбка»  г.Арсеньев, ул.Щербакова, 3 а</t>
  </si>
  <si>
    <t>Заключен муниципальный контракт 31.03.2020 № 0320300105120000005_287192 на сумму 0,27 млн. руб.  с ИП Артамонова А.Н., работы выполнены, оплата произведена в полном объеме</t>
  </si>
  <si>
    <t>1.16.</t>
  </si>
  <si>
    <t>Капитальный ремонт, замена окон МБДОУ «Детский сад  № 25 «Журавушка» г.Арсеньев, ул.Жуковского, 51 а</t>
  </si>
  <si>
    <t>Заключен муниципальный контракт 31.03.2020 № 0320300105120000014_287193 на сумму 0,14 млн. руб. с ООО "Стройснаб", работы выполнены, оплата произведена в полном объеме</t>
  </si>
  <si>
    <t>1.17.</t>
  </si>
  <si>
    <t>Капитальный ремонт, замена окон МДОБУ « Детский сад № 26 «Росинка» г.Арсеньев, ул.Ломоносова, 78</t>
  </si>
  <si>
    <t>Заключен муниципальный контракт 06.04.2020 № 0320300105120000017_287186 на сумму 1,61 млн. руб. с ИП Соколов Д.С., работы выполнены, оплата произведена в полном объеме</t>
  </si>
  <si>
    <t>1.11.</t>
  </si>
  <si>
    <t>Капитальный ремонт, замена окон МДОБУ  « Детский сад № 28 «Фламинго» г.Арсеньев, ул.Балабина, 10</t>
  </si>
  <si>
    <t>Заключен муниципальный контракт 31.03.2020 № 0320300105120000013_287191 на сумму 1,76 млн. руб. с ИП Артамонова А.Н., работы выполнены, оплата произведена в полном объеме</t>
  </si>
  <si>
    <t>1.18.</t>
  </si>
  <si>
    <t>Капитальный ремонт, замена окон МДОБУ «Детский сад № 30 «Лесная сказка» г.Арсеньев, ул.Октябрьская, 63</t>
  </si>
  <si>
    <t>Заключен муниципальный контракт 27.03.2020 № 0320300105120000003_287189 на сумму 1,75 млн. руб., работы завершены, оплата произведена в полном объеме</t>
  </si>
  <si>
    <t>1.12.</t>
  </si>
  <si>
    <t>Капитальный ремонт, замена окон МДОБУ  «Детский сад № 31 «Ладушки» г.Арсеньев, пер.Ирьянова, 9/2</t>
  </si>
  <si>
    <t>Заключен муниципальный контракт 31.03.2020 № 0320300105120000015_287195 на сумму 1,40 млн. руб. с ИП Артамонова А.Н., работы завершены, оплата произведена в полном объеме</t>
  </si>
  <si>
    <t>1.19.</t>
  </si>
  <si>
    <t>Капитальный ремонт, замена окон МДОБУ «Детский сад № 32 «АБВГДейка» г.Арсеньев, ул.Садовая, 6</t>
  </si>
  <si>
    <t>Заключен муниципальный контракт 31.03.2020 № 0320300105120000011_287194 на сумму 0,51 млн. руб. с ИП Соколов Д.С., работы выполнены, оплата произведена в полном объеме</t>
  </si>
  <si>
    <t>В сфере жилищно-коммунального хозяйства</t>
  </si>
  <si>
    <t>2.1.</t>
  </si>
  <si>
    <t>Благоустройство территорий детских и спортивных площадок</t>
  </si>
  <si>
    <t>5 контрактов на сумму 35,42 млн. руб. Исполнение 100%.  Оплата100%.</t>
  </si>
  <si>
    <t>2.2.</t>
  </si>
  <si>
    <t>Строительство сетей электроснабжения путем технологического присоединения к границам земельных участков (Восточный - 108 з/у, ул.Осоковая-60 з/у).</t>
  </si>
  <si>
    <t>Работы выполнены на 100%. Оплата произведена в полном объеме</t>
  </si>
  <si>
    <t>2.3.</t>
  </si>
  <si>
    <t>Строительство сетей водоснабжения путем технологического присоединения (ул. Партизанская-27 з/у)</t>
  </si>
  <si>
    <t>2.4.</t>
  </si>
  <si>
    <t xml:space="preserve">Капитальный ремонт участков тепловой сети </t>
  </si>
  <si>
    <t>В сфере экологии</t>
  </si>
  <si>
    <t>3.1.</t>
  </si>
  <si>
    <t>Мероприятие, обеспечивающее достижение
 показателей Указа 204</t>
  </si>
  <si>
    <t>В сфере дорожного хозяйства</t>
  </si>
  <si>
    <t>4.1.</t>
  </si>
  <si>
    <t>Ремонт автомобильных дорог общего пользования на территории Арсеньевского городского округа: 1)автодорога общего пользования местного значения по ул. Октябрьская (5 этап);
2) ремонт автомобильных дорог общего пользования местного значения</t>
  </si>
  <si>
    <t xml:space="preserve">9 контрактов на сумму 98 млн. руб. Работы выполнены на 100%.  Оплата произведена в полном объеме </t>
  </si>
  <si>
    <t>4.2.</t>
  </si>
  <si>
    <t>Ремонт проездов и придомовых территорий на территории Арсеньевского городского округа</t>
  </si>
  <si>
    <t>В сфере культуры</t>
  </si>
  <si>
    <t>5.1.</t>
  </si>
  <si>
    <t>Строительство, реконструкция, ремонт объектов культуры ( в том числе проектно-изыскательские работы), находящихся в муниципальной собственности (Капитальный ремонт здания МБУК "Прогресс")</t>
  </si>
  <si>
    <t>2 контракта на сумму 7,38 млн. руб. Работы выполнены на 100%.  Оплата произведена в полном объеме</t>
  </si>
  <si>
    <t>Модернизация муниципальных детских школ по видам искусств</t>
  </si>
  <si>
    <t>Иные мероприятия</t>
  </si>
  <si>
    <t>6.1.</t>
  </si>
  <si>
    <t>Приобретение и поставка спортивного инвентаря, спортивного оборудования и иного имущества для развития лыжного спорта</t>
  </si>
  <si>
    <t>8 контрактов на сумму 15,62 млн. руб. Оборудование приобретено 100%,Оплата 100%.</t>
  </si>
  <si>
    <t>6.2.</t>
  </si>
  <si>
    <t>Приобретение специализированной дорожной техники за счет дорожного фонда Приморского края</t>
  </si>
  <si>
    <t>6.3.</t>
  </si>
  <si>
    <t>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</t>
  </si>
  <si>
    <t>6.4.</t>
  </si>
  <si>
    <t>Организация физкультурно-спортивной работы по месту жительства граждан</t>
  </si>
  <si>
    <t>Приложение 2</t>
  </si>
  <si>
    <t>Приложение 3</t>
  </si>
  <si>
    <t>Значение показателя/ потребность в финансировании, млн рублей</t>
  </si>
  <si>
    <t>Текущее исполнение показателей, %, 2020 год</t>
  </si>
  <si>
    <t>проверочная сторока</t>
  </si>
  <si>
    <t>Вид бюджета</t>
  </si>
  <si>
    <t>%,  подписанного контракта по мероприятию от запланированного, (законтрактовано)</t>
  </si>
  <si>
    <t xml:space="preserve">%, профинансировано (кассовый расход) /исполнение (от закантрактованного) 
</t>
  </si>
  <si>
    <r>
      <rPr>
        <sz val="20"/>
        <color indexed="8"/>
        <rFont val="Times New Roman"/>
        <family val="1"/>
      </rPr>
      <t>%,  профинансировано (кассовый расход)/</t>
    </r>
    <r>
      <rPr>
        <b/>
        <sz val="20"/>
        <color indexed="8"/>
        <rFont val="Times New Roman"/>
        <family val="1"/>
      </rPr>
      <t>исполнение от ПЛАНА</t>
    </r>
  </si>
  <si>
    <t>для формирования ПОЯСНИТЕЛЬНОЙ ЗАПИСКИ мониторинга</t>
  </si>
  <si>
    <t xml:space="preserve">Всего по мероприятиям 
национальных проектов  </t>
  </si>
  <si>
    <t>СВОДНАЯ ТАБЛИЦА</t>
  </si>
  <si>
    <t>Справочно</t>
  </si>
  <si>
    <t>для МОНИТОРИНГА</t>
  </si>
  <si>
    <t>Приложение 4</t>
  </si>
  <si>
    <t>Значение показателя, млн рублей</t>
  </si>
  <si>
    <r>
      <rPr>
        <b/>
        <sz val="24"/>
        <rFont val="Times New Roman"/>
        <family val="1"/>
      </rPr>
      <t>ЗАВЕРШЕННЫЕ МЕРОПРИЯТИЯ</t>
    </r>
    <r>
      <rPr>
        <b/>
        <sz val="20"/>
        <rFont val="Times New Roman"/>
        <family val="1"/>
      </rPr>
      <t xml:space="preserve"> в рамках</t>
    </r>
    <r>
      <rPr>
        <b/>
        <sz val="15"/>
        <rFont val="Times New Roman"/>
        <family val="1"/>
      </rPr>
      <t xml:space="preserve"> </t>
    </r>
    <r>
      <rPr>
        <b/>
        <sz val="24"/>
        <rFont val="Times New Roman"/>
        <family val="1"/>
      </rPr>
      <t xml:space="preserve">НП                                          2019-2024 гг.   </t>
    </r>
    <r>
      <rPr>
        <b/>
        <sz val="15"/>
        <rFont val="Times New Roman"/>
        <family val="1"/>
      </rPr>
      <t xml:space="preserve">  </t>
    </r>
    <r>
      <rPr>
        <sz val="15"/>
        <rFont val="Times New Roman"/>
        <family val="1"/>
      </rPr>
      <t xml:space="preserve">                                                    </t>
    </r>
    <r>
      <rPr>
        <sz val="18"/>
        <rFont val="Times New Roman"/>
        <family val="1"/>
      </rPr>
      <t xml:space="preserve">   </t>
    </r>
    <r>
      <rPr>
        <sz val="20"/>
        <rFont val="Times New Roman"/>
        <family val="1"/>
      </rPr>
      <t xml:space="preserve">  Примечание.
</t>
    </r>
    <r>
      <rPr>
        <sz val="18"/>
        <rFont val="Times New Roman"/>
        <family val="1"/>
      </rPr>
      <t>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</si>
  <si>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>Дата завершения мероприятия</t>
  </si>
  <si>
    <t>сумма завершенного контракта, млн рублей</t>
  </si>
  <si>
    <t xml:space="preserve">Всего по ЗАВЕРШЕННЫМ МЕРОПРИЯТИЯМ 
национальных проектов  </t>
  </si>
  <si>
    <t>Доля детей и молодежи (3-29лет), систематически занимающихся физической культурой и спортом, в общей числености детей и молодежи</t>
  </si>
  <si>
    <t xml:space="preserve">Плоскостное спортивное сооружение. Крытая спортивная площадка (атлетический павильон) для гимнастических упражнений. МБУ "Спортивная школа "Юность"
</t>
  </si>
  <si>
    <t>Создание плоскостного сооружения "Крытая спортивная площадка для гимнастических упражнений"   МК №0320300127719000004_273237 от 19.08.2019г.;  2,138 млн. руб., Подрядчик ООО "СТРОЙСЕРВИС", Контракт исполнен 21.10.2019 г. Объект расположен г. Арсеньев, Ломоносова, 7</t>
  </si>
  <si>
    <t>Плоскостное спортивное сооружение. Крытая спортивная площадка (атлетический павильон) ждя гимнастических упражнений. МБУ "Спортивная школа "Восток"</t>
  </si>
  <si>
    <t>Создание плоскостного сооружения "Крытая спортивная площадка для гимнастических упражнений" .                                                                                 Договор №02 от 15.07.2019 г.; 0,348 млн. руб.; Поставщик ИП Фирсов на приобретение оборудования;Контракт исполнен 14.08.2019 г.                                      МК №03 от 06.08.2019 г.; 0,898 млн. руб.; Подрядчик ООО "СТРОЙСЕРВИС" на установку плоскостного сооружения; Контракт исполнен 14.10.2019 г.;                                       Договор №28/10/19 от 28.10.2019 г.; 0,088 млн. руб., Подрядчик ООО "Мегасервисгрупп" на монтажные работы по изготовлению и установке металлического забора, Договор исполнен 31.10.2019 г. Объект расположен: г. Арсеньев, ул. Жуковского, 54</t>
  </si>
  <si>
    <t>…</t>
  </si>
  <si>
    <t>и т.д. по показателям и мероприятиям данного регионального проекта</t>
  </si>
  <si>
    <t>Региональный проект 2  …..</t>
  </si>
  <si>
    <t xml:space="preserve"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</t>
  </si>
  <si>
    <t>Благоустройство общественной территории сквер в честь 25-летия г. Арсеньева (ул. Жуковскогог, 48, г. Арсеньев)</t>
  </si>
  <si>
    <t>1.МК № 0120300004419000060_88114 от 19.07.2019 с ООО "Сахгород" по благоустройству сквера в честь 25-летия г.Арсеньева (устройство скейтпарка) на сумму 2 963 377,0 руб., исполнен, оплачен
2.МК № 0120300004419000059_88114 от 29.07.2019 с ООО "Счастливое детство" по благоустройству сквера в честь 25-летия г.Арсеньева (устройство мультиспортивной площадки) на сумму 9 714 014,00 руб. Контракт испонен, оплачен.
3.МК № 0120300004419000062_88114 от 26.07.2019 с АО "Арсеньевэлектросервис" по благоустройству сквера в честь 25-летия г.Арсеньева (устройство освещения) на сумму 3 865 990,91 руб. Работы выполнены 30.08.2019. Контракт оплачен
4. МК № 0120300004419000061_88114 от 26.07.2019 с ООО "Строительная компания № 1" по благоустройству сквера в честь 25-летия г.Арсеньева (2 этап, продолжение) на сумму 12 205 240,88 руб. Контракт исполнен, оплачено работ на  12 151 586,71 руб. На сумму 53 654,17 руб. подписано соглашение о расторжении.
5. МК № 0120300004419000077_88114 от 27.08.2019 по благоустройству сквера в честь 25-летия г.Арсеньева (2 этап, продолжение(устройство видеонаблюдения) на сумму 853525,52 руб. Исполнен, оплачен.
 6.МК от 30.09.2019 № 0120300004419000085_88114Выполнение работ по благоустройству сквера в честь 25-летия г.Арсеньева (2 этап, продолжение (дополнительные работы) на сумму 830 252,61 руб. Контракт исполнен, оплачен.
7. МК от 28.11.2019 № 116  с ИП Пустовит С.В. на благоусторойство территории сквера в честь 25-летия г. Арсеньева (2 этап, продолжение (земляные работы) на сумму 53 654,17 руб. Контракт исполнен, оплачен</t>
  </si>
  <si>
    <t>Региональный проект 1. Культурная среда</t>
  </si>
  <si>
    <t>Количество организаций культуры, получивших современое оборудование, ед. (нарастающим итогом)</t>
  </si>
  <si>
    <t>Оснащение музыкальными инструментами, оборудованием и учебными матениалами Муниципального бюджетного учреждения дополнительного образования "Детская школа искусств"</t>
  </si>
  <si>
    <t>Заключено 10 договоров на сумму 4401027,85 руб. на приобретение учебных материалов, оборудования и инструментов. Исполнено 10 договоров (100%) в части поставки учебных материалов и оборудования. Оплата произведена.</t>
  </si>
  <si>
    <t>Мероприятие, обеспечивающее достижение
 поуказателей Указа 204</t>
  </si>
  <si>
    <t>….</t>
  </si>
  <si>
    <t>3.2.</t>
  </si>
  <si>
    <t>5.2.</t>
  </si>
  <si>
    <t>Работы выполнены на 56%. На основании приказа Минстроя Рф от 01.12.2020 № 739/пр лимиты в объеме 112 млн. руб. перенесены на .2021 год.</t>
  </si>
  <si>
    <r>
      <t xml:space="preserve">Контракт  от 19.05.2020 на сумму 21,44 млн. руб.  Работы выполнены на 100%. </t>
    </r>
    <r>
      <rPr>
        <sz val="15"/>
        <color indexed="8"/>
        <rFont val="Times New Roman"/>
        <family val="1"/>
      </rPr>
      <t xml:space="preserve"> Оплата произведена в полном объеме</t>
    </r>
  </si>
  <si>
    <t>Заключены 4 муниципальных контракта на оказание информационных услуг в печатных средствах массовой информации  на сумму 0,185 млн.руб., оплачено по контрактам 0,185 млн. руб.</t>
  </si>
  <si>
    <t>Заключены контракты на сумму 0,32 млн. руб. на оплату труда 4 тренерам. Оплата произведена в полном объеме</t>
  </si>
  <si>
    <t xml:space="preserve">38 контрактов на сумму 43,79 млн. руб. Работы выполнены на 100%. Оплата произведена 100%
</t>
  </si>
  <si>
    <t>Заключен муниципальный контракт  с ООО "Позитив+" на приобретение интерактивной панели в количестве 2 штуки на сумму 300 тыс. руб. с 10 марта 2020г. Оборудование получено,  27 мая 2020 г. произведена  оплата в полном объеме</t>
  </si>
  <si>
    <t>21.12.2020 получено положительное заключение экспертизы на реконструкцию стадиона «Авангард». Оплата произведена в полном объеме.</t>
  </si>
  <si>
    <t>Заключен муниципальный контракт 31.03.2020 № 0320300105120000009_288393 на сумму 3,94 млн. руб. с ООО "Стройснаб", срок окончания работ 01.11.2020. Работы завершены. Оплата  произведена в полном объеме.</t>
  </si>
  <si>
    <t xml:space="preserve">  Работы выполнены на 100%. Оплата произведена полностью.</t>
  </si>
  <si>
    <t>Контракт от 24.04.2020 на сумму 1,45 млн. руб. Работы выполнены на 100% . Оплата произведена в полном объеме</t>
  </si>
  <si>
    <t>Контракт от 07.07.2020 на сумму 17,98 млн. руб. Работы выполнены на 100%, Оплата произведена в полном объеме.</t>
  </si>
  <si>
    <t>Контракт от 05.06.2020 на сумму 3,44 млн. руб. Работы выполнены на 100%. Оплата произведена в полном объеме</t>
  </si>
  <si>
    <t>Заключены 44 контракта, договора  на сумму 9,78 млн. руб. на приобретение спортивного инвентаря и участие в спортивных соревнованиях. Оплата произведена в полном объеме</t>
  </si>
  <si>
    <r>
      <rPr>
        <sz val="14"/>
        <rFont val="Times New Roman"/>
        <family val="1"/>
      </rPr>
      <t>Проведение мероприятий осуществлено в рамках текущего финансирования</t>
    </r>
    <r>
      <rPr>
        <sz val="15"/>
        <rFont val="Times New Roman"/>
        <family val="1"/>
      </rPr>
      <t xml:space="preserve">. </t>
    </r>
    <r>
      <rPr>
        <sz val="14"/>
        <color indexed="8"/>
        <rFont val="Times New Roman"/>
        <family val="1"/>
      </rPr>
      <t xml:space="preserve">Оплата произведена полностью.  </t>
    </r>
  </si>
  <si>
    <t>Техника получена, оплата произведена в полном объеме</t>
  </si>
  <si>
    <r>
      <t xml:space="preserve">профинанси-ровано (кассовый расход) /исполнение 
</t>
    </r>
    <r>
      <rPr>
        <b/>
        <sz val="20"/>
        <color indexed="48"/>
        <rFont val="Times New Roman"/>
        <family val="1"/>
      </rPr>
      <t>На 25.01.2021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</si>
</sst>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#,##0.0"/>
    <numFmt numFmtId="166" formatCode="0.000"/>
    <numFmt numFmtId="167" formatCode="#,##0.000"/>
    <numFmt numFmtId="168" formatCode="mm/yy"/>
    <numFmt numFmtId="169" formatCode="0.0"/>
  </numFmts>
  <fonts count="104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6"/>
      <color indexed="4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i/>
      <u val="single"/>
      <sz val="24"/>
      <name val="Times New Roman"/>
      <family val="1"/>
    </font>
    <font>
      <b/>
      <sz val="22"/>
      <color indexed="30"/>
      <name val="Times New Roman"/>
      <family val="1"/>
    </font>
    <font>
      <b/>
      <sz val="2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color indexed="48"/>
      <name val="Times New Roman"/>
      <family val="1"/>
    </font>
    <font>
      <b/>
      <sz val="12"/>
      <color indexed="4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8"/>
      <name val="Times New Roman"/>
      <family val="1"/>
    </font>
    <font>
      <b/>
      <sz val="16"/>
      <color indexed="4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48"/>
      <name val="Times New Roman"/>
      <family val="1"/>
    </font>
    <font>
      <b/>
      <sz val="15"/>
      <color indexed="48"/>
      <name val="Times New Roman"/>
      <family val="1"/>
    </font>
    <font>
      <i/>
      <sz val="15"/>
      <name val="Times New Roman"/>
      <family val="1"/>
    </font>
    <font>
      <b/>
      <i/>
      <sz val="15"/>
      <color indexed="30"/>
      <name val="Times New Roman"/>
      <family val="1"/>
    </font>
    <font>
      <sz val="18"/>
      <name val="Times New Roman"/>
      <family val="1"/>
    </font>
    <font>
      <sz val="18"/>
      <color indexed="48"/>
      <name val="Times New Roman"/>
      <family val="1"/>
    </font>
    <font>
      <b/>
      <i/>
      <sz val="15"/>
      <color indexed="48"/>
      <name val="Times New Roman"/>
      <family val="1"/>
    </font>
    <font>
      <b/>
      <i/>
      <sz val="15"/>
      <name val="Times New Roman"/>
      <family val="1"/>
    </font>
    <font>
      <i/>
      <sz val="14"/>
      <name val="Times New Roman"/>
      <family val="1"/>
    </font>
    <font>
      <sz val="15"/>
      <color indexed="4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4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i/>
      <sz val="20"/>
      <name val="Times New Roman"/>
      <family val="1"/>
    </font>
    <font>
      <i/>
      <sz val="18"/>
      <name val="Times New Roman"/>
      <family val="1"/>
    </font>
    <font>
      <i/>
      <sz val="18"/>
      <color indexed="48"/>
      <name val="Times New Roman"/>
      <family val="1"/>
    </font>
    <font>
      <i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Calibri"/>
      <family val="2"/>
    </font>
    <font>
      <b/>
      <sz val="11"/>
      <color indexed="48"/>
      <name val="Calibri"/>
      <family val="2"/>
    </font>
    <font>
      <sz val="22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24"/>
      <color indexed="8"/>
      <name val="Times New Roman"/>
      <family val="1"/>
    </font>
    <font>
      <i/>
      <sz val="15"/>
      <color indexed="48"/>
      <name val="Times New Roman"/>
      <family val="1"/>
    </font>
    <font>
      <b/>
      <i/>
      <sz val="18"/>
      <color indexed="8"/>
      <name val="Times New Roman"/>
      <family val="1"/>
    </font>
    <font>
      <i/>
      <sz val="16"/>
      <color indexed="48"/>
      <name val="Times New Roman"/>
      <family val="1"/>
    </font>
    <font>
      <b/>
      <i/>
      <sz val="20"/>
      <color indexed="30"/>
      <name val="Times New Roman"/>
      <family val="1"/>
    </font>
    <font>
      <b/>
      <i/>
      <sz val="20"/>
      <color indexed="48"/>
      <name val="Times New Roman"/>
      <family val="1"/>
    </font>
    <font>
      <b/>
      <i/>
      <sz val="20"/>
      <color indexed="8"/>
      <name val="Times New Roman"/>
      <family val="1"/>
    </font>
    <font>
      <b/>
      <sz val="20"/>
      <color indexed="8"/>
      <name val="Calibri"/>
      <family val="2"/>
    </font>
    <font>
      <i/>
      <sz val="20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4"/>
      <color indexed="8"/>
      <name val="Times New Roman"/>
      <family val="1"/>
    </font>
    <font>
      <i/>
      <sz val="26"/>
      <color indexed="8"/>
      <name val="Times New Roman"/>
      <family val="1"/>
    </font>
    <font>
      <i/>
      <sz val="11"/>
      <color indexed="8"/>
      <name val="Calibri"/>
      <family val="2"/>
    </font>
    <font>
      <sz val="26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15"/>
      <color indexed="4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3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top" wrapText="1"/>
    </xf>
    <xf numFmtId="1" fontId="9" fillId="36" borderId="14" xfId="0" applyNumberFormat="1" applyFont="1" applyFill="1" applyBorder="1" applyAlignment="1">
      <alignment horizontal="center" vertical="top" wrapText="1"/>
    </xf>
    <xf numFmtId="1" fontId="10" fillId="36" borderId="14" xfId="0" applyNumberFormat="1" applyFont="1" applyFill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  <xf numFmtId="1" fontId="16" fillId="34" borderId="0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65" fontId="18" fillId="37" borderId="16" xfId="0" applyNumberFormat="1" applyFont="1" applyFill="1" applyBorder="1" applyAlignment="1">
      <alignment horizontal="center" vertical="center"/>
    </xf>
    <xf numFmtId="4" fontId="18" fillId="37" borderId="16" xfId="0" applyNumberFormat="1" applyFont="1" applyFill="1" applyBorder="1" applyAlignment="1">
      <alignment horizontal="center" vertical="center"/>
    </xf>
    <xf numFmtId="4" fontId="11" fillId="34" borderId="16" xfId="0" applyNumberFormat="1" applyFont="1" applyFill="1" applyBorder="1" applyAlignment="1">
      <alignment horizontal="center" vertical="center"/>
    </xf>
    <xf numFmtId="4" fontId="18" fillId="37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65" fontId="20" fillId="37" borderId="18" xfId="0" applyNumberFormat="1" applyFont="1" applyFill="1" applyBorder="1" applyAlignment="1">
      <alignment horizontal="center" vertical="center"/>
    </xf>
    <xf numFmtId="4" fontId="20" fillId="37" borderId="18" xfId="0" applyNumberFormat="1" applyFont="1" applyFill="1" applyBorder="1" applyAlignment="1">
      <alignment horizontal="center" vertical="center"/>
    </xf>
    <xf numFmtId="4" fontId="21" fillId="34" borderId="18" xfId="0" applyNumberFormat="1" applyFont="1" applyFill="1" applyBorder="1" applyAlignment="1">
      <alignment horizontal="center" vertical="center"/>
    </xf>
    <xf numFmtId="4" fontId="20" fillId="37" borderId="19" xfId="0" applyNumberFormat="1" applyFont="1" applyFill="1" applyBorder="1" applyAlignment="1">
      <alignment horizontal="center" vertical="center"/>
    </xf>
    <xf numFmtId="165" fontId="20" fillId="37" borderId="20" xfId="0" applyNumberFormat="1" applyFont="1" applyFill="1" applyBorder="1" applyAlignment="1">
      <alignment horizontal="center" vertical="center"/>
    </xf>
    <xf numFmtId="4" fontId="20" fillId="37" borderId="20" xfId="0" applyNumberFormat="1" applyFont="1" applyFill="1" applyBorder="1" applyAlignment="1">
      <alignment horizontal="center" vertical="center"/>
    </xf>
    <xf numFmtId="4" fontId="21" fillId="34" borderId="20" xfId="0" applyNumberFormat="1" applyFont="1" applyFill="1" applyBorder="1" applyAlignment="1">
      <alignment horizontal="center" vertical="center"/>
    </xf>
    <xf numFmtId="4" fontId="20" fillId="37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65" fontId="14" fillId="38" borderId="23" xfId="0" applyNumberFormat="1" applyFont="1" applyFill="1" applyBorder="1" applyAlignment="1">
      <alignment horizontal="center" vertical="center"/>
    </xf>
    <xf numFmtId="2" fontId="15" fillId="38" borderId="16" xfId="0" applyNumberFormat="1" applyFont="1" applyFill="1" applyBorder="1" applyAlignment="1">
      <alignment horizontal="center" vertical="center" wrapText="1"/>
    </xf>
    <xf numFmtId="2" fontId="15" fillId="38" borderId="17" xfId="0" applyNumberFormat="1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2" fontId="25" fillId="38" borderId="18" xfId="0" applyNumberFormat="1" applyFont="1" applyFill="1" applyBorder="1" applyAlignment="1">
      <alignment horizontal="center" vertical="center" wrapText="1"/>
    </xf>
    <xf numFmtId="2" fontId="26" fillId="34" borderId="18" xfId="0" applyNumberFormat="1" applyFont="1" applyFill="1" applyBorder="1" applyAlignment="1">
      <alignment horizontal="center" vertical="center" wrapText="1"/>
    </xf>
    <xf numFmtId="2" fontId="25" fillId="38" borderId="19" xfId="0" applyNumberFormat="1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2" fontId="25" fillId="38" borderId="20" xfId="0" applyNumberFormat="1" applyFont="1" applyFill="1" applyBorder="1" applyAlignment="1">
      <alignment horizontal="center" vertical="center" wrapText="1"/>
    </xf>
    <xf numFmtId="2" fontId="26" fillId="34" borderId="20" xfId="0" applyNumberFormat="1" applyFont="1" applyFill="1" applyBorder="1" applyAlignment="1">
      <alignment horizontal="center" vertical="center" wrapText="1"/>
    </xf>
    <xf numFmtId="2" fontId="25" fillId="38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right" vertical="center"/>
    </xf>
    <xf numFmtId="0" fontId="8" fillId="39" borderId="13" xfId="0" applyFont="1" applyFill="1" applyBorder="1" applyAlignment="1">
      <alignment horizontal="left" vertical="center"/>
    </xf>
    <xf numFmtId="0" fontId="5" fillId="39" borderId="13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23" fillId="40" borderId="16" xfId="0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horizontal="center" vertical="center"/>
    </xf>
    <xf numFmtId="14" fontId="23" fillId="0" borderId="16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2" fontId="30" fillId="41" borderId="16" xfId="0" applyNumberFormat="1" applyFont="1" applyFill="1" applyBorder="1" applyAlignment="1">
      <alignment horizontal="center" vertical="center" wrapText="1"/>
    </xf>
    <xf numFmtId="2" fontId="9" fillId="41" borderId="16" xfId="0" applyNumberFormat="1" applyFont="1" applyFill="1" applyBorder="1" applyAlignment="1">
      <alignment horizontal="center" vertical="center" wrapText="1"/>
    </xf>
    <xf numFmtId="2" fontId="9" fillId="41" borderId="17" xfId="0" applyNumberFormat="1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vertical="center"/>
    </xf>
    <xf numFmtId="3" fontId="5" fillId="40" borderId="18" xfId="0" applyNumberFormat="1" applyFont="1" applyFill="1" applyBorder="1" applyAlignment="1">
      <alignment horizontal="center" vertical="center"/>
    </xf>
    <xf numFmtId="164" fontId="31" fillId="40" borderId="18" xfId="0" applyNumberFormat="1" applyFont="1" applyFill="1" applyBorder="1" applyAlignment="1">
      <alignment horizontal="center" vertical="center"/>
    </xf>
    <xf numFmtId="3" fontId="5" fillId="40" borderId="25" xfId="0" applyNumberFormat="1" applyFont="1" applyFill="1" applyBorder="1" applyAlignment="1">
      <alignment horizontal="center" vertical="center"/>
    </xf>
    <xf numFmtId="3" fontId="16" fillId="40" borderId="18" xfId="0" applyNumberFormat="1" applyFont="1" applyFill="1" applyBorder="1" applyAlignment="1">
      <alignment horizontal="center" vertical="center"/>
    </xf>
    <xf numFmtId="3" fontId="5" fillId="40" borderId="19" xfId="0" applyNumberFormat="1" applyFont="1" applyFill="1" applyBorder="1" applyAlignment="1">
      <alignment horizontal="center" vertical="center"/>
    </xf>
    <xf numFmtId="49" fontId="32" fillId="42" borderId="26" xfId="0" applyNumberFormat="1" applyFont="1" applyFill="1" applyBorder="1" applyAlignment="1">
      <alignment horizontal="center" vertical="center"/>
    </xf>
    <xf numFmtId="0" fontId="10" fillId="4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4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 wrapText="1"/>
    </xf>
    <xf numFmtId="4" fontId="35" fillId="43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4" fontId="13" fillId="41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30" fillId="43" borderId="18" xfId="0" applyNumberFormat="1" applyFont="1" applyFill="1" applyBorder="1" applyAlignment="1">
      <alignment horizontal="center" vertical="center" wrapText="1"/>
    </xf>
    <xf numFmtId="4" fontId="9" fillId="41" borderId="18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 wrapText="1"/>
    </xf>
    <xf numFmtId="2" fontId="15" fillId="42" borderId="18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36" fillId="0" borderId="27" xfId="0" applyNumberFormat="1" applyFont="1" applyBorder="1" applyAlignment="1">
      <alignment horizontal="center" vertical="center"/>
    </xf>
    <xf numFmtId="2" fontId="25" fillId="42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4" fontId="14" fillId="41" borderId="18" xfId="0" applyNumberFormat="1" applyFont="1" applyFill="1" applyBorder="1" applyAlignment="1">
      <alignment horizontal="center" vertical="center" wrapText="1"/>
    </xf>
    <xf numFmtId="2" fontId="25" fillId="0" borderId="27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 wrapText="1"/>
    </xf>
    <xf numFmtId="0" fontId="23" fillId="40" borderId="27" xfId="0" applyFont="1" applyFill="1" applyBorder="1" applyAlignment="1">
      <alignment vertical="center" wrapText="1"/>
    </xf>
    <xf numFmtId="4" fontId="23" fillId="0" borderId="18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 vertical="center"/>
    </xf>
    <xf numFmtId="4" fontId="9" fillId="41" borderId="19" xfId="0" applyNumberFormat="1" applyFont="1" applyFill="1" applyBorder="1" applyAlignment="1">
      <alignment horizontal="center" vertical="center" wrapText="1"/>
    </xf>
    <xf numFmtId="4" fontId="5" fillId="40" borderId="18" xfId="0" applyNumberFormat="1" applyFont="1" applyFill="1" applyBorder="1" applyAlignment="1">
      <alignment horizontal="center" vertical="center"/>
    </xf>
    <xf numFmtId="14" fontId="31" fillId="40" borderId="18" xfId="0" applyNumberFormat="1" applyFont="1" applyFill="1" applyBorder="1" applyAlignment="1">
      <alignment horizontal="center" vertical="center"/>
    </xf>
    <xf numFmtId="4" fontId="5" fillId="40" borderId="25" xfId="0" applyNumberFormat="1" applyFont="1" applyFill="1" applyBorder="1" applyAlignment="1">
      <alignment horizontal="center" vertical="center"/>
    </xf>
    <xf numFmtId="4" fontId="16" fillId="40" borderId="25" xfId="0" applyNumberFormat="1" applyFont="1" applyFill="1" applyBorder="1" applyAlignment="1">
      <alignment horizontal="center" vertical="center"/>
    </xf>
    <xf numFmtId="4" fontId="5" fillId="40" borderId="19" xfId="0" applyNumberFormat="1" applyFont="1" applyFill="1" applyBorder="1" applyAlignment="1">
      <alignment horizontal="center" vertical="center"/>
    </xf>
    <xf numFmtId="4" fontId="31" fillId="40" borderId="18" xfId="0" applyNumberFormat="1" applyFont="1" applyFill="1" applyBorder="1" applyAlignment="1">
      <alignment horizontal="center" vertical="center"/>
    </xf>
    <xf numFmtId="0" fontId="5" fillId="44" borderId="28" xfId="0" applyFont="1" applyFill="1" applyBorder="1" applyAlignment="1">
      <alignment horizontal="center" vertical="center" wrapText="1"/>
    </xf>
    <xf numFmtId="165" fontId="14" fillId="44" borderId="18" xfId="0" applyNumberFormat="1" applyFont="1" applyFill="1" applyBorder="1" applyAlignment="1">
      <alignment horizontal="center" vertical="center"/>
    </xf>
    <xf numFmtId="4" fontId="15" fillId="44" borderId="18" xfId="0" applyNumberFormat="1" applyFont="1" applyFill="1" applyBorder="1" applyAlignment="1">
      <alignment horizontal="center" vertical="center"/>
    </xf>
    <xf numFmtId="4" fontId="5" fillId="44" borderId="20" xfId="0" applyNumberFormat="1" applyFont="1" applyFill="1" applyBorder="1" applyAlignment="1">
      <alignment horizontal="center" vertical="center"/>
    </xf>
    <xf numFmtId="4" fontId="35" fillId="34" borderId="18" xfId="0" applyNumberFormat="1" applyFont="1" applyFill="1" applyBorder="1" applyAlignment="1">
      <alignment horizontal="center" vertical="center" wrapText="1"/>
    </xf>
    <xf numFmtId="4" fontId="15" fillId="44" borderId="19" xfId="0" applyNumberFormat="1" applyFont="1" applyFill="1" applyBorder="1" applyAlignment="1">
      <alignment horizontal="center" vertical="center"/>
    </xf>
    <xf numFmtId="0" fontId="13" fillId="44" borderId="18" xfId="0" applyFont="1" applyFill="1" applyBorder="1" applyAlignment="1">
      <alignment horizontal="center" vertical="center" wrapText="1"/>
    </xf>
    <xf numFmtId="4" fontId="38" fillId="44" borderId="18" xfId="0" applyNumberFormat="1" applyFont="1" applyFill="1" applyBorder="1" applyAlignment="1">
      <alignment horizontal="center" vertical="center"/>
    </xf>
    <xf numFmtId="4" fontId="30" fillId="34" borderId="18" xfId="0" applyNumberFormat="1" applyFont="1" applyFill="1" applyBorder="1" applyAlignment="1">
      <alignment horizontal="center" vertical="center" wrapText="1"/>
    </xf>
    <xf numFmtId="4" fontId="9" fillId="44" borderId="18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44" borderId="20" xfId="0" applyFont="1" applyFill="1" applyBorder="1" applyAlignment="1">
      <alignment horizontal="center" vertical="center" wrapText="1"/>
    </xf>
    <xf numFmtId="4" fontId="9" fillId="34" borderId="21" xfId="0" applyNumberFormat="1" applyFont="1" applyFill="1" applyBorder="1" applyAlignment="1">
      <alignment horizontal="center" vertical="center" wrapText="1"/>
    </xf>
    <xf numFmtId="0" fontId="40" fillId="45" borderId="16" xfId="0" applyFont="1" applyFill="1" applyBorder="1" applyAlignment="1">
      <alignment vertical="center" wrapText="1"/>
    </xf>
    <xf numFmtId="0" fontId="40" fillId="0" borderId="16" xfId="0" applyFont="1" applyBorder="1" applyAlignment="1">
      <alignment horizontal="center" vertical="center"/>
    </xf>
    <xf numFmtId="14" fontId="40" fillId="0" borderId="16" xfId="0" applyNumberFormat="1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41" fillId="42" borderId="16" xfId="0" applyNumberFormat="1" applyFont="1" applyFill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0" fontId="4" fillId="40" borderId="28" xfId="0" applyFont="1" applyFill="1" applyBorder="1" applyAlignment="1">
      <alignment vertical="center"/>
    </xf>
    <xf numFmtId="165" fontId="15" fillId="45" borderId="18" xfId="0" applyNumberFormat="1" applyFont="1" applyFill="1" applyBorder="1" applyAlignment="1">
      <alignment horizontal="center" vertical="center"/>
    </xf>
    <xf numFmtId="14" fontId="15" fillId="45" borderId="18" xfId="0" applyNumberFormat="1" applyFont="1" applyFill="1" applyBorder="1" applyAlignment="1">
      <alignment horizontal="center" vertical="center"/>
    </xf>
    <xf numFmtId="3" fontId="15" fillId="45" borderId="18" xfId="0" applyNumberFormat="1" applyFont="1" applyFill="1" applyBorder="1" applyAlignment="1">
      <alignment horizontal="left" vertical="center"/>
    </xf>
    <xf numFmtId="3" fontId="15" fillId="45" borderId="1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35" fillId="42" borderId="18" xfId="0" applyNumberFormat="1" applyFont="1" applyFill="1" applyBorder="1" applyAlignment="1">
      <alignment horizontal="center" vertical="center"/>
    </xf>
    <xf numFmtId="3" fontId="15" fillId="45" borderId="19" xfId="0" applyNumberFormat="1" applyFont="1" applyFill="1" applyBorder="1" applyAlignment="1">
      <alignment horizontal="center" vertical="center"/>
    </xf>
    <xf numFmtId="0" fontId="40" fillId="45" borderId="18" xfId="0" applyFont="1" applyFill="1" applyBorder="1" applyAlignment="1">
      <alignment vertical="center" wrapText="1"/>
    </xf>
    <xf numFmtId="0" fontId="40" fillId="0" borderId="18" xfId="0" applyFont="1" applyBorder="1" applyAlignment="1">
      <alignment horizontal="center" vertical="center"/>
    </xf>
    <xf numFmtId="14" fontId="40" fillId="0" borderId="18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1" fillId="42" borderId="18" xfId="0" applyNumberFormat="1" applyFont="1" applyFill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/>
    </xf>
    <xf numFmtId="165" fontId="15" fillId="45" borderId="20" xfId="0" applyNumberFormat="1" applyFont="1" applyFill="1" applyBorder="1" applyAlignment="1">
      <alignment horizontal="center" vertical="center"/>
    </xf>
    <xf numFmtId="14" fontId="15" fillId="45" borderId="20" xfId="0" applyNumberFormat="1" applyFont="1" applyFill="1" applyBorder="1" applyAlignment="1">
      <alignment horizontal="center" vertical="center"/>
    </xf>
    <xf numFmtId="3" fontId="15" fillId="45" borderId="20" xfId="0" applyNumberFormat="1" applyFont="1" applyFill="1" applyBorder="1" applyAlignment="1">
      <alignment horizontal="left" vertical="center"/>
    </xf>
    <xf numFmtId="3" fontId="15" fillId="45" borderId="20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35" fillId="42" borderId="20" xfId="0" applyNumberFormat="1" applyFont="1" applyFill="1" applyBorder="1" applyAlignment="1">
      <alignment horizontal="center" vertical="center"/>
    </xf>
    <xf numFmtId="3" fontId="15" fillId="45" borderId="21" xfId="0" applyNumberFormat="1" applyFont="1" applyFill="1" applyBorder="1" applyAlignment="1">
      <alignment horizontal="center" vertical="center"/>
    </xf>
    <xf numFmtId="4" fontId="38" fillId="44" borderId="20" xfId="0" applyNumberFormat="1" applyFont="1" applyFill="1" applyBorder="1" applyAlignment="1">
      <alignment horizontal="center" vertical="center"/>
    </xf>
    <xf numFmtId="4" fontId="9" fillId="44" borderId="20" xfId="0" applyNumberFormat="1" applyFont="1" applyFill="1" applyBorder="1" applyAlignment="1">
      <alignment horizontal="center" vertical="center" wrapText="1"/>
    </xf>
    <xf numFmtId="165" fontId="14" fillId="0" borderId="28" xfId="0" applyNumberFormat="1" applyFont="1" applyBorder="1" applyAlignment="1">
      <alignment horizontal="center" vertical="center"/>
    </xf>
    <xf numFmtId="4" fontId="15" fillId="43" borderId="18" xfId="0" applyNumberFormat="1" applyFont="1" applyFill="1" applyBorder="1" applyAlignment="1">
      <alignment horizontal="center" vertical="center" wrapText="1"/>
    </xf>
    <xf numFmtId="0" fontId="13" fillId="41" borderId="18" xfId="0" applyFont="1" applyFill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4" fontId="25" fillId="43" borderId="18" xfId="0" applyNumberFormat="1" applyFont="1" applyFill="1" applyBorder="1" applyAlignment="1">
      <alignment horizontal="center" vertical="center" wrapText="1"/>
    </xf>
    <xf numFmtId="4" fontId="25" fillId="41" borderId="18" xfId="0" applyNumberFormat="1" applyFont="1" applyFill="1" applyBorder="1" applyAlignment="1">
      <alignment horizontal="center" vertical="center" wrapText="1"/>
    </xf>
    <xf numFmtId="0" fontId="14" fillId="41" borderId="18" xfId="0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/>
    </xf>
    <xf numFmtId="14" fontId="23" fillId="0" borderId="27" xfId="0" applyNumberFormat="1" applyFont="1" applyBorder="1" applyAlignment="1">
      <alignment horizontal="center" vertical="center"/>
    </xf>
    <xf numFmtId="4" fontId="30" fillId="41" borderId="18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42" fillId="0" borderId="16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2" fontId="30" fillId="41" borderId="18" xfId="0" applyNumberFormat="1" applyFont="1" applyFill="1" applyBorder="1" applyAlignment="1">
      <alignment horizontal="center" vertical="center" wrapText="1"/>
    </xf>
    <xf numFmtId="2" fontId="9" fillId="41" borderId="18" xfId="0" applyNumberFormat="1" applyFont="1" applyFill="1" applyBorder="1" applyAlignment="1">
      <alignment horizontal="center" vertical="center" wrapText="1"/>
    </xf>
    <xf numFmtId="2" fontId="9" fillId="41" borderId="19" xfId="0" applyNumberFormat="1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/>
    </xf>
    <xf numFmtId="164" fontId="31" fillId="40" borderId="28" xfId="0" applyNumberFormat="1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3" fontId="16" fillId="40" borderId="28" xfId="0" applyNumberFormat="1" applyFont="1" applyFill="1" applyBorder="1" applyAlignment="1">
      <alignment horizontal="center" vertical="center"/>
    </xf>
    <xf numFmtId="3" fontId="5" fillId="40" borderId="28" xfId="0" applyNumberFormat="1" applyFont="1" applyFill="1" applyBorder="1" applyAlignment="1">
      <alignment horizontal="center" vertical="center"/>
    </xf>
    <xf numFmtId="3" fontId="5" fillId="40" borderId="31" xfId="0" applyNumberFormat="1" applyFont="1" applyFill="1" applyBorder="1" applyAlignment="1">
      <alignment horizontal="center" vertical="center"/>
    </xf>
    <xf numFmtId="49" fontId="32" fillId="42" borderId="32" xfId="0" applyNumberFormat="1" applyFont="1" applyFill="1" applyBorder="1" applyAlignment="1">
      <alignment horizontal="center" vertical="center"/>
    </xf>
    <xf numFmtId="0" fontId="10" fillId="42" borderId="18" xfId="0" applyFont="1" applyFill="1" applyBorder="1" applyAlignment="1">
      <alignment horizontal="center" vertical="center" wrapText="1"/>
    </xf>
    <xf numFmtId="49" fontId="33" fillId="41" borderId="33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6" fillId="40" borderId="18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167" fontId="16" fillId="40" borderId="28" xfId="0" applyNumberFormat="1" applyFont="1" applyFill="1" applyBorder="1" applyAlignment="1">
      <alignment horizontal="center" vertical="center"/>
    </xf>
    <xf numFmtId="167" fontId="5" fillId="40" borderId="28" xfId="0" applyNumberFormat="1" applyFont="1" applyFill="1" applyBorder="1" applyAlignment="1">
      <alignment horizontal="center" vertical="center"/>
    </xf>
    <xf numFmtId="4" fontId="30" fillId="34" borderId="2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14" fillId="38" borderId="16" xfId="0" applyNumberFormat="1" applyFont="1" applyFill="1" applyBorder="1" applyAlignment="1">
      <alignment horizontal="center" vertical="center"/>
    </xf>
    <xf numFmtId="4" fontId="35" fillId="34" borderId="16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" fillId="46" borderId="35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65" fontId="14" fillId="0" borderId="34" xfId="0" applyNumberFormat="1" applyFont="1" applyBorder="1" applyAlignment="1">
      <alignment horizontal="center" vertical="center"/>
    </xf>
    <xf numFmtId="4" fontId="13" fillId="41" borderId="28" xfId="0" applyNumberFormat="1" applyFont="1" applyFill="1" applyBorder="1" applyAlignment="1">
      <alignment horizontal="center" vertical="center" wrapText="1"/>
    </xf>
    <xf numFmtId="167" fontId="9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165" fontId="14" fillId="0" borderId="36" xfId="0" applyNumberFormat="1" applyFont="1" applyBorder="1" applyAlignment="1">
      <alignment horizontal="center" vertical="center"/>
    </xf>
    <xf numFmtId="4" fontId="13" fillId="41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 wrapText="1"/>
    </xf>
    <xf numFmtId="4" fontId="30" fillId="43" borderId="37" xfId="0" applyNumberFormat="1" applyFont="1" applyFill="1" applyBorder="1" applyAlignment="1">
      <alignment horizontal="center" vertical="center" wrapText="1"/>
    </xf>
    <xf numFmtId="4" fontId="9" fillId="41" borderId="37" xfId="0" applyNumberFormat="1" applyFont="1" applyFill="1" applyBorder="1" applyAlignment="1">
      <alignment horizontal="center" vertical="center" wrapText="1"/>
    </xf>
    <xf numFmtId="4" fontId="25" fillId="0" borderId="38" xfId="0" applyNumberFormat="1" applyFont="1" applyBorder="1" applyAlignment="1">
      <alignment horizontal="center" vertical="center" wrapText="1"/>
    </xf>
    <xf numFmtId="0" fontId="4" fillId="46" borderId="32" xfId="0" applyFont="1" applyFill="1" applyBorder="1" applyAlignment="1">
      <alignment horizontal="center" vertical="center"/>
    </xf>
    <xf numFmtId="4" fontId="15" fillId="41" borderId="18" xfId="0" applyNumberFormat="1" applyFont="1" applyFill="1" applyBorder="1" applyAlignment="1">
      <alignment horizontal="center" vertical="center" wrapText="1"/>
    </xf>
    <xf numFmtId="4" fontId="9" fillId="41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right" vertical="center"/>
    </xf>
    <xf numFmtId="1" fontId="9" fillId="0" borderId="11" xfId="0" applyNumberFormat="1" applyFont="1" applyBorder="1" applyAlignment="1">
      <alignment horizontal="center" vertical="top" wrapText="1"/>
    </xf>
    <xf numFmtId="0" fontId="16" fillId="34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9" fillId="0" borderId="39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1" fontId="10" fillId="36" borderId="13" xfId="0" applyNumberFormat="1" applyFont="1" applyFill="1" applyBorder="1" applyAlignment="1">
      <alignment horizontal="center" vertical="top" wrapText="1"/>
    </xf>
    <xf numFmtId="1" fontId="16" fillId="34" borderId="39" xfId="0" applyNumberFormat="1" applyFont="1" applyFill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64" fontId="50" fillId="40" borderId="0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 wrapText="1"/>
    </xf>
    <xf numFmtId="1" fontId="37" fillId="36" borderId="13" xfId="0" applyNumberFormat="1" applyFont="1" applyFill="1" applyBorder="1" applyAlignment="1">
      <alignment horizontal="center" vertical="top" wrapText="1"/>
    </xf>
    <xf numFmtId="1" fontId="20" fillId="0" borderId="24" xfId="0" applyNumberFormat="1" applyFont="1" applyBorder="1" applyAlignment="1">
      <alignment horizontal="center" vertical="center" wrapText="1"/>
    </xf>
    <xf numFmtId="49" fontId="10" fillId="37" borderId="4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165" fontId="18" fillId="37" borderId="42" xfId="0" applyNumberFormat="1" applyFont="1" applyFill="1" applyBorder="1" applyAlignment="1">
      <alignment horizontal="center" vertical="center"/>
    </xf>
    <xf numFmtId="169" fontId="53" fillId="46" borderId="12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51" fillId="0" borderId="39" xfId="0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49" fontId="10" fillId="37" borderId="14" xfId="0" applyNumberFormat="1" applyFont="1" applyFill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0" fillId="37" borderId="22" xfId="0" applyNumberFormat="1" applyFont="1" applyFill="1" applyBorder="1" applyAlignment="1">
      <alignment horizontal="center" vertical="center"/>
    </xf>
    <xf numFmtId="49" fontId="10" fillId="37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 wrapText="1"/>
    </xf>
    <xf numFmtId="49" fontId="28" fillId="37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4" fontId="50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55" fillId="0" borderId="0" xfId="0" applyNumberFormat="1" applyFont="1" applyAlignment="1">
      <alignment/>
    </xf>
    <xf numFmtId="49" fontId="10" fillId="0" borderId="44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2" fontId="22" fillId="0" borderId="39" xfId="0" applyNumberFormat="1" applyFont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51" fillId="47" borderId="0" xfId="0" applyFont="1" applyFill="1" applyAlignment="1">
      <alignment vertical="center"/>
    </xf>
    <xf numFmtId="0" fontId="19" fillId="47" borderId="0" xfId="0" applyFont="1" applyFill="1" applyAlignment="1">
      <alignment/>
    </xf>
    <xf numFmtId="0" fontId="49" fillId="47" borderId="0" xfId="0" applyFont="1" applyFill="1" applyAlignment="1">
      <alignment horizontal="right" vertical="center"/>
    </xf>
    <xf numFmtId="2" fontId="35" fillId="34" borderId="16" xfId="0" applyNumberFormat="1" applyFont="1" applyFill="1" applyBorder="1" applyAlignment="1">
      <alignment horizontal="center" vertical="center" wrapText="1"/>
    </xf>
    <xf numFmtId="165" fontId="18" fillId="38" borderId="42" xfId="0" applyNumberFormat="1" applyFont="1" applyFill="1" applyBorder="1" applyAlignment="1">
      <alignment horizontal="center" vertical="center"/>
    </xf>
    <xf numFmtId="49" fontId="23" fillId="38" borderId="22" xfId="0" applyNumberFormat="1" applyFont="1" applyFill="1" applyBorder="1" applyAlignment="1">
      <alignment horizontal="right" vertical="center"/>
    </xf>
    <xf numFmtId="49" fontId="23" fillId="38" borderId="0" xfId="0" applyNumberFormat="1" applyFont="1" applyFill="1" applyBorder="1" applyAlignment="1">
      <alignment horizontal="right" vertical="center"/>
    </xf>
    <xf numFmtId="0" fontId="0" fillId="40" borderId="0" xfId="0" applyFill="1" applyBorder="1" applyAlignment="1">
      <alignment/>
    </xf>
    <xf numFmtId="164" fontId="50" fillId="40" borderId="0" xfId="0" applyNumberFormat="1" applyFont="1" applyFill="1" applyBorder="1" applyAlignment="1">
      <alignment horizontal="right"/>
    </xf>
    <xf numFmtId="2" fontId="50" fillId="40" borderId="0" xfId="0" applyNumberFormat="1" applyFont="1" applyFill="1" applyBorder="1" applyAlignment="1">
      <alignment/>
    </xf>
    <xf numFmtId="2" fontId="56" fillId="40" borderId="0" xfId="0" applyNumberFormat="1" applyFont="1" applyFill="1" applyBorder="1" applyAlignment="1">
      <alignment/>
    </xf>
    <xf numFmtId="2" fontId="50" fillId="40" borderId="15" xfId="0" applyNumberFormat="1" applyFont="1" applyFill="1" applyBorder="1" applyAlignment="1">
      <alignment/>
    </xf>
    <xf numFmtId="0" fontId="51" fillId="40" borderId="0" xfId="0" applyFont="1" applyFill="1" applyAlignment="1">
      <alignment/>
    </xf>
    <xf numFmtId="2" fontId="55" fillId="40" borderId="0" xfId="0" applyNumberFormat="1" applyFont="1" applyFill="1" applyAlignment="1">
      <alignment/>
    </xf>
    <xf numFmtId="164" fontId="50" fillId="0" borderId="36" xfId="0" applyNumberFormat="1" applyFont="1" applyBorder="1" applyAlignment="1">
      <alignment horizontal="right"/>
    </xf>
    <xf numFmtId="2" fontId="50" fillId="0" borderId="36" xfId="0" applyNumberFormat="1" applyFont="1" applyBorder="1" applyAlignment="1">
      <alignment/>
    </xf>
    <xf numFmtId="2" fontId="56" fillId="0" borderId="36" xfId="0" applyNumberFormat="1" applyFont="1" applyBorder="1" applyAlignment="1">
      <alignment/>
    </xf>
    <xf numFmtId="2" fontId="50" fillId="0" borderId="45" xfId="0" applyNumberFormat="1" applyFont="1" applyBorder="1" applyAlignment="1">
      <alignment/>
    </xf>
    <xf numFmtId="49" fontId="23" fillId="38" borderId="22" xfId="0" applyNumberFormat="1" applyFont="1" applyFill="1" applyBorder="1" applyAlignment="1">
      <alignment horizontal="left" vertical="center"/>
    </xf>
    <xf numFmtId="2" fontId="50" fillId="0" borderId="0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2" fontId="50" fillId="47" borderId="0" xfId="0" applyNumberFormat="1" applyFont="1" applyFill="1" applyBorder="1" applyAlignment="1">
      <alignment/>
    </xf>
    <xf numFmtId="2" fontId="56" fillId="47" borderId="0" xfId="0" applyNumberFormat="1" applyFont="1" applyFill="1" applyBorder="1" applyAlignment="1">
      <alignment/>
    </xf>
    <xf numFmtId="165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9" fillId="0" borderId="0" xfId="0" applyFont="1" applyAlignment="1">
      <alignment/>
    </xf>
    <xf numFmtId="0" fontId="1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2" fontId="57" fillId="0" borderId="0" xfId="0" applyNumberFormat="1" applyFont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 wrapText="1"/>
    </xf>
    <xf numFmtId="2" fontId="57" fillId="0" borderId="15" xfId="0" applyNumberFormat="1" applyFont="1" applyBorder="1" applyAlignment="1">
      <alignment horizontal="center" vertical="center" wrapText="1"/>
    </xf>
    <xf numFmtId="49" fontId="23" fillId="38" borderId="44" xfId="0" applyNumberFormat="1" applyFont="1" applyFill="1" applyBorder="1" applyAlignment="1">
      <alignment horizontal="right" vertical="center"/>
    </xf>
    <xf numFmtId="49" fontId="23" fillId="38" borderId="39" xfId="0" applyNumberFormat="1" applyFont="1" applyFill="1" applyBorder="1" applyAlignment="1">
      <alignment horizontal="right" vertical="center"/>
    </xf>
    <xf numFmtId="165" fontId="18" fillId="0" borderId="39" xfId="0" applyNumberFormat="1" applyFont="1" applyBorder="1" applyAlignment="1">
      <alignment horizontal="center" vertical="center"/>
    </xf>
    <xf numFmtId="164" fontId="50" fillId="0" borderId="39" xfId="0" applyNumberFormat="1" applyFont="1" applyBorder="1" applyAlignment="1">
      <alignment horizontal="right"/>
    </xf>
    <xf numFmtId="2" fontId="57" fillId="0" borderId="39" xfId="0" applyNumberFormat="1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2" fontId="58" fillId="0" borderId="39" xfId="0" applyNumberFormat="1" applyFont="1" applyBorder="1" applyAlignment="1">
      <alignment horizontal="center" vertical="center" wrapText="1"/>
    </xf>
    <xf numFmtId="2" fontId="57" fillId="0" borderId="40" xfId="0" applyNumberFormat="1" applyFont="1" applyBorder="1" applyAlignment="1">
      <alignment horizontal="center" vertical="center" wrapText="1"/>
    </xf>
    <xf numFmtId="49" fontId="61" fillId="0" borderId="22" xfId="0" applyNumberFormat="1" applyFont="1" applyBorder="1" applyAlignment="1">
      <alignment horizontal="center" vertical="center"/>
    </xf>
    <xf numFmtId="0" fontId="5" fillId="44" borderId="46" xfId="0" applyFont="1" applyFill="1" applyBorder="1" applyAlignment="1">
      <alignment horizontal="center" vertical="center" wrapText="1"/>
    </xf>
    <xf numFmtId="165" fontId="14" fillId="44" borderId="16" xfId="0" applyNumberFormat="1" applyFont="1" applyFill="1" applyBorder="1" applyAlignment="1">
      <alignment horizontal="center" vertical="center"/>
    </xf>
    <xf numFmtId="2" fontId="15" fillId="44" borderId="16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15" fillId="44" borderId="17" xfId="0" applyNumberFormat="1" applyFont="1" applyFill="1" applyBorder="1" applyAlignment="1">
      <alignment horizontal="center" vertical="center"/>
    </xf>
    <xf numFmtId="0" fontId="37" fillId="44" borderId="47" xfId="0" applyFont="1" applyFill="1" applyBorder="1" applyAlignment="1">
      <alignment horizontal="center" vertical="center"/>
    </xf>
    <xf numFmtId="0" fontId="37" fillId="44" borderId="48" xfId="0" applyFont="1" applyFill="1" applyBorder="1" applyAlignment="1">
      <alignment horizontal="center" vertical="center"/>
    </xf>
    <xf numFmtId="2" fontId="25" fillId="44" borderId="18" xfId="0" applyNumberFormat="1" applyFont="1" applyFill="1" applyBorder="1" applyAlignment="1">
      <alignment horizontal="center" vertical="center"/>
    </xf>
    <xf numFmtId="2" fontId="26" fillId="34" borderId="18" xfId="0" applyNumberFormat="1" applyFont="1" applyFill="1" applyBorder="1" applyAlignment="1">
      <alignment horizontal="center" vertical="center"/>
    </xf>
    <xf numFmtId="2" fontId="25" fillId="44" borderId="19" xfId="0" applyNumberFormat="1" applyFont="1" applyFill="1" applyBorder="1" applyAlignment="1">
      <alignment horizontal="center" vertical="center"/>
    </xf>
    <xf numFmtId="2" fontId="25" fillId="44" borderId="20" xfId="0" applyNumberFormat="1" applyFont="1" applyFill="1" applyBorder="1" applyAlignment="1">
      <alignment horizontal="center" vertical="center"/>
    </xf>
    <xf numFmtId="2" fontId="26" fillId="34" borderId="20" xfId="0" applyNumberFormat="1" applyFont="1" applyFill="1" applyBorder="1" applyAlignment="1">
      <alignment horizontal="center" vertical="center"/>
    </xf>
    <xf numFmtId="2" fontId="25" fillId="44" borderId="21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164" fontId="50" fillId="40" borderId="0" xfId="0" applyNumberFormat="1" applyFont="1" applyFill="1" applyAlignment="1">
      <alignment horizontal="right"/>
    </xf>
    <xf numFmtId="2" fontId="50" fillId="40" borderId="0" xfId="0" applyNumberFormat="1" applyFont="1" applyFill="1" applyAlignment="1">
      <alignment/>
    </xf>
    <xf numFmtId="2" fontId="56" fillId="40" borderId="0" xfId="0" applyNumberFormat="1" applyFont="1" applyFill="1" applyAlignment="1">
      <alignment/>
    </xf>
    <xf numFmtId="164" fontId="50" fillId="0" borderId="0" xfId="0" applyNumberFormat="1" applyFont="1" applyAlignment="1">
      <alignment horizontal="right"/>
    </xf>
    <xf numFmtId="2" fontId="50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40" borderId="2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2" fontId="25" fillId="38" borderId="16" xfId="0" applyNumberFormat="1" applyFont="1" applyFill="1" applyBorder="1" applyAlignment="1">
      <alignment horizontal="center" vertical="center" wrapText="1"/>
    </xf>
    <xf numFmtId="2" fontId="25" fillId="38" borderId="17" xfId="0" applyNumberFormat="1" applyFont="1" applyFill="1" applyBorder="1" applyAlignment="1">
      <alignment horizontal="center" vertical="center" wrapText="1"/>
    </xf>
    <xf numFmtId="0" fontId="47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53" fillId="36" borderId="0" xfId="0" applyFont="1" applyFill="1" applyAlignment="1">
      <alignment vertical="center"/>
    </xf>
    <xf numFmtId="0" fontId="4" fillId="47" borderId="0" xfId="0" applyFont="1" applyFill="1" applyAlignment="1">
      <alignment horizontal="right" vertical="center"/>
    </xf>
    <xf numFmtId="1" fontId="20" fillId="36" borderId="13" xfId="0" applyNumberFormat="1" applyFont="1" applyFill="1" applyBorder="1" applyAlignment="1">
      <alignment horizontal="center" vertical="center" wrapText="1"/>
    </xf>
    <xf numFmtId="1" fontId="20" fillId="47" borderId="13" xfId="0" applyNumberFormat="1" applyFont="1" applyFill="1" applyBorder="1" applyAlignment="1">
      <alignment horizontal="center" vertical="center" wrapText="1"/>
    </xf>
    <xf numFmtId="165" fontId="63" fillId="37" borderId="42" xfId="0" applyNumberFormat="1" applyFont="1" applyFill="1" applyBorder="1" applyAlignment="1">
      <alignment horizontal="center" vertical="center"/>
    </xf>
    <xf numFmtId="4" fontId="63" fillId="37" borderId="42" xfId="0" applyNumberFormat="1" applyFont="1" applyFill="1" applyBorder="1" applyAlignment="1">
      <alignment horizontal="center" vertical="center"/>
    </xf>
    <xf numFmtId="4" fontId="64" fillId="37" borderId="42" xfId="0" applyNumberFormat="1" applyFont="1" applyFill="1" applyBorder="1" applyAlignment="1">
      <alignment horizontal="center" vertical="center"/>
    </xf>
    <xf numFmtId="4" fontId="65" fillId="37" borderId="42" xfId="0" applyNumberFormat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vertical="center"/>
    </xf>
    <xf numFmtId="4" fontId="48" fillId="0" borderId="1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66" fillId="0" borderId="39" xfId="0" applyFont="1" applyBorder="1" applyAlignment="1">
      <alignment vertical="center"/>
    </xf>
    <xf numFmtId="4" fontId="66" fillId="0" borderId="39" xfId="0" applyNumberFormat="1" applyFont="1" applyBorder="1" applyAlignment="1">
      <alignment vertical="center"/>
    </xf>
    <xf numFmtId="4" fontId="48" fillId="0" borderId="39" xfId="0" applyNumberFormat="1" applyFont="1" applyBorder="1" applyAlignment="1">
      <alignment vertical="center"/>
    </xf>
    <xf numFmtId="4" fontId="48" fillId="0" borderId="40" xfId="0" applyNumberFormat="1" applyFont="1" applyBorder="1" applyAlignment="1">
      <alignment horizontal="right" vertical="center"/>
    </xf>
    <xf numFmtId="4" fontId="18" fillId="38" borderId="42" xfId="0" applyNumberFormat="1" applyFont="1" applyFill="1" applyBorder="1" applyAlignment="1">
      <alignment horizontal="center" vertical="center"/>
    </xf>
    <xf numFmtId="4" fontId="49" fillId="47" borderId="42" xfId="0" applyNumberFormat="1" applyFont="1" applyFill="1" applyBorder="1" applyAlignment="1">
      <alignment horizontal="center" vertical="center"/>
    </xf>
    <xf numFmtId="4" fontId="67" fillId="47" borderId="42" xfId="0" applyNumberFormat="1" applyFont="1" applyFill="1" applyBorder="1" applyAlignment="1">
      <alignment horizontal="left" vertical="center"/>
    </xf>
    <xf numFmtId="0" fontId="47" fillId="47" borderId="0" xfId="0" applyFont="1" applyFill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9" fillId="47" borderId="0" xfId="0" applyNumberFormat="1" applyFont="1" applyFill="1" applyBorder="1" applyAlignment="1">
      <alignment vertical="center"/>
    </xf>
    <xf numFmtId="4" fontId="51" fillId="47" borderId="0" xfId="0" applyNumberFormat="1" applyFont="1" applyFill="1" applyBorder="1" applyAlignment="1">
      <alignment vertical="center"/>
    </xf>
    <xf numFmtId="4" fontId="4" fillId="47" borderId="15" xfId="0" applyNumberFormat="1" applyFont="1" applyFill="1" applyBorder="1" applyAlignment="1">
      <alignment horizontal="right" vertical="center"/>
    </xf>
    <xf numFmtId="4" fontId="49" fillId="47" borderId="15" xfId="0" applyNumberFormat="1" applyFont="1" applyFill="1" applyBorder="1" applyAlignment="1">
      <alignment horizontal="right" vertical="center"/>
    </xf>
    <xf numFmtId="4" fontId="51" fillId="0" borderId="0" xfId="0" applyNumberFormat="1" applyFont="1" applyBorder="1" applyAlignment="1">
      <alignment vertical="center"/>
    </xf>
    <xf numFmtId="4" fontId="51" fillId="0" borderId="15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4" fontId="19" fillId="0" borderId="39" xfId="0" applyNumberFormat="1" applyFont="1" applyBorder="1" applyAlignment="1">
      <alignment vertical="center"/>
    </xf>
    <xf numFmtId="4" fontId="51" fillId="0" borderId="39" xfId="0" applyNumberFormat="1" applyFont="1" applyBorder="1" applyAlignment="1">
      <alignment vertical="center"/>
    </xf>
    <xf numFmtId="4" fontId="51" fillId="0" borderId="40" xfId="0" applyNumberFormat="1" applyFont="1" applyBorder="1" applyAlignment="1">
      <alignment vertical="center"/>
    </xf>
    <xf numFmtId="4" fontId="37" fillId="44" borderId="47" xfId="0" applyNumberFormat="1" applyFont="1" applyFill="1" applyBorder="1" applyAlignment="1">
      <alignment horizontal="center" vertical="center"/>
    </xf>
    <xf numFmtId="4" fontId="68" fillId="47" borderId="47" xfId="0" applyNumberFormat="1" applyFont="1" applyFill="1" applyBorder="1" applyAlignment="1">
      <alignment horizontal="center" vertical="center"/>
    </xf>
    <xf numFmtId="4" fontId="49" fillId="0" borderId="15" xfId="0" applyNumberFormat="1" applyFont="1" applyBorder="1" applyAlignment="1">
      <alignment vertical="center"/>
    </xf>
    <xf numFmtId="4" fontId="49" fillId="0" borderId="40" xfId="0" applyNumberFormat="1" applyFont="1" applyBorder="1" applyAlignment="1">
      <alignment vertical="center"/>
    </xf>
    <xf numFmtId="4" fontId="25" fillId="38" borderId="16" xfId="0" applyNumberFormat="1" applyFont="1" applyFill="1" applyBorder="1" applyAlignment="1">
      <alignment horizontal="center" vertical="center" wrapText="1"/>
    </xf>
    <xf numFmtId="4" fontId="69" fillId="38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" fontId="9" fillId="43" borderId="39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36" borderId="14" xfId="0" applyNumberFormat="1" applyFont="1" applyFill="1" applyBorder="1" applyAlignment="1">
      <alignment horizontal="center" vertical="center" wrapText="1"/>
    </xf>
    <xf numFmtId="1" fontId="10" fillId="36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16" fillId="34" borderId="39" xfId="0" applyNumberFormat="1" applyFont="1" applyFill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9" fillId="0" borderId="40" xfId="0" applyNumberFormat="1" applyFont="1" applyBorder="1" applyAlignment="1">
      <alignment horizontal="center" vertical="top"/>
    </xf>
    <xf numFmtId="165" fontId="18" fillId="37" borderId="49" xfId="0" applyNumberFormat="1" applyFont="1" applyFill="1" applyBorder="1" applyAlignment="1">
      <alignment horizontal="center" vertical="center"/>
    </xf>
    <xf numFmtId="4" fontId="11" fillId="34" borderId="48" xfId="0" applyNumberFormat="1" applyFont="1" applyFill="1" applyBorder="1" applyAlignment="1">
      <alignment horizontal="center" vertical="center"/>
    </xf>
    <xf numFmtId="4" fontId="18" fillId="37" borderId="42" xfId="0" applyNumberFormat="1" applyFont="1" applyFill="1" applyBorder="1" applyAlignment="1">
      <alignment horizontal="center" vertical="center"/>
    </xf>
    <xf numFmtId="165" fontId="20" fillId="37" borderId="32" xfId="0" applyNumberFormat="1" applyFont="1" applyFill="1" applyBorder="1" applyAlignment="1">
      <alignment horizontal="center" vertical="center"/>
    </xf>
    <xf numFmtId="165" fontId="20" fillId="37" borderId="50" xfId="0" applyNumberFormat="1" applyFont="1" applyFill="1" applyBorder="1" applyAlignment="1">
      <alignment horizontal="center" vertical="center"/>
    </xf>
    <xf numFmtId="2" fontId="15" fillId="38" borderId="19" xfId="0" applyNumberFormat="1" applyFont="1" applyFill="1" applyBorder="1" applyAlignment="1">
      <alignment horizontal="center" vertical="center" wrapText="1"/>
    </xf>
    <xf numFmtId="2" fontId="35" fillId="34" borderId="20" xfId="0" applyNumberFormat="1" applyFont="1" applyFill="1" applyBorder="1" applyAlignment="1">
      <alignment horizontal="center" vertical="center" wrapText="1"/>
    </xf>
    <xf numFmtId="2" fontId="15" fillId="38" borderId="20" xfId="0" applyNumberFormat="1" applyFont="1" applyFill="1" applyBorder="1" applyAlignment="1">
      <alignment horizontal="center" vertical="center" wrapText="1"/>
    </xf>
    <xf numFmtId="2" fontId="15" fillId="38" borderId="21" xfId="0" applyNumberFormat="1" applyFont="1" applyFill="1" applyBorder="1" applyAlignment="1">
      <alignment horizontal="center" vertical="center" wrapText="1"/>
    </xf>
    <xf numFmtId="4" fontId="13" fillId="43" borderId="28" xfId="0" applyNumberFormat="1" applyFont="1" applyFill="1" applyBorder="1" applyAlignment="1">
      <alignment horizontal="center" vertical="center"/>
    </xf>
    <xf numFmtId="4" fontId="9" fillId="43" borderId="18" xfId="0" applyNumberFormat="1" applyFont="1" applyFill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10" fillId="44" borderId="20" xfId="0" applyNumberFormat="1" applyFont="1" applyFill="1" applyBorder="1" applyAlignment="1">
      <alignment horizontal="center" vertical="center" wrapText="1"/>
    </xf>
    <xf numFmtId="4" fontId="10" fillId="34" borderId="21" xfId="0" applyNumberFormat="1" applyFont="1" applyFill="1" applyBorder="1" applyAlignment="1">
      <alignment horizontal="center" vertical="center" wrapText="1"/>
    </xf>
    <xf numFmtId="49" fontId="29" fillId="0" borderId="5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3" fontId="23" fillId="0" borderId="20" xfId="0" applyNumberFormat="1" applyFont="1" applyBorder="1" applyAlignment="1">
      <alignment horizontal="center" vertical="center"/>
    </xf>
    <xf numFmtId="14" fontId="23" fillId="0" borderId="20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51" xfId="0" applyNumberFormat="1" applyFont="1" applyBorder="1" applyAlignment="1">
      <alignment horizontal="center" vertical="center"/>
    </xf>
    <xf numFmtId="4" fontId="30" fillId="41" borderId="20" xfId="0" applyNumberFormat="1" applyFont="1" applyFill="1" applyBorder="1" applyAlignment="1">
      <alignment horizontal="center" vertical="center" wrapText="1"/>
    </xf>
    <xf numFmtId="4" fontId="9" fillId="41" borderId="20" xfId="0" applyNumberFormat="1" applyFont="1" applyFill="1" applyBorder="1" applyAlignment="1">
      <alignment horizontal="center" vertical="center" wrapText="1"/>
    </xf>
    <xf numFmtId="4" fontId="9" fillId="41" borderId="21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/>
    </xf>
    <xf numFmtId="0" fontId="14" fillId="41" borderId="28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13" fillId="43" borderId="34" xfId="0" applyNumberFormat="1" applyFont="1" applyFill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5" fillId="0" borderId="18" xfId="0" applyNumberFormat="1" applyFont="1" applyFill="1" applyBorder="1" applyAlignment="1">
      <alignment horizontal="center" vertical="center" wrapText="1"/>
    </xf>
    <xf numFmtId="166" fontId="25" fillId="0" borderId="2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4" fontId="13" fillId="0" borderId="18" xfId="0" applyNumberFormat="1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/>
    </xf>
    <xf numFmtId="4" fontId="13" fillId="41" borderId="18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/>
    </xf>
    <xf numFmtId="0" fontId="13" fillId="41" borderId="18" xfId="0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2" fillId="41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168" fontId="2" fillId="0" borderId="3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3" fillId="38" borderId="53" xfId="0" applyNumberFormat="1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 wrapText="1"/>
    </xf>
    <xf numFmtId="165" fontId="14" fillId="38" borderId="54" xfId="0" applyNumberFormat="1" applyFont="1" applyFill="1" applyBorder="1" applyAlignment="1">
      <alignment horizontal="center" vertical="center"/>
    </xf>
    <xf numFmtId="2" fontId="24" fillId="38" borderId="54" xfId="0" applyNumberFormat="1" applyFont="1" applyFill="1" applyBorder="1" applyAlignment="1">
      <alignment horizontal="center" vertical="center" wrapText="1"/>
    </xf>
    <xf numFmtId="0" fontId="4" fillId="46" borderId="55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65" fontId="14" fillId="0" borderId="16" xfId="0" applyNumberFormat="1" applyFont="1" applyBorder="1" applyAlignment="1">
      <alignment horizontal="center" vertical="center"/>
    </xf>
    <xf numFmtId="49" fontId="29" fillId="40" borderId="26" xfId="0" applyNumberFormat="1" applyFont="1" applyFill="1" applyBorder="1" applyAlignment="1">
      <alignment horizontal="center" vertical="center"/>
    </xf>
    <xf numFmtId="0" fontId="5" fillId="44" borderId="56" xfId="0" applyFont="1" applyFill="1" applyBorder="1" applyAlignment="1">
      <alignment horizontal="center" vertical="center"/>
    </xf>
    <xf numFmtId="0" fontId="5" fillId="44" borderId="57" xfId="0" applyFont="1" applyFill="1" applyBorder="1" applyAlignment="1">
      <alignment horizontal="center" vertical="center"/>
    </xf>
    <xf numFmtId="4" fontId="5" fillId="44" borderId="20" xfId="0" applyNumberFormat="1" applyFont="1" applyFill="1" applyBorder="1" applyAlignment="1">
      <alignment horizontal="center" vertical="center"/>
    </xf>
    <xf numFmtId="0" fontId="37" fillId="44" borderId="58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165" fontId="14" fillId="42" borderId="25" xfId="0" applyNumberFormat="1" applyFont="1" applyFill="1" applyBorder="1" applyAlignment="1">
      <alignment horizontal="center" vertical="center"/>
    </xf>
    <xf numFmtId="2" fontId="9" fillId="42" borderId="19" xfId="0" applyNumberFormat="1" applyFont="1" applyFill="1" applyBorder="1" applyAlignment="1">
      <alignment horizontal="center" vertical="center" wrapText="1"/>
    </xf>
    <xf numFmtId="49" fontId="33" fillId="41" borderId="32" xfId="0" applyNumberFormat="1" applyFont="1" applyFill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28" fillId="46" borderId="59" xfId="0" applyFont="1" applyFill="1" applyBorder="1" applyAlignment="1">
      <alignment horizontal="center" vertical="center" wrapText="1"/>
    </xf>
    <xf numFmtId="49" fontId="29" fillId="40" borderId="49" xfId="0" applyNumberFormat="1" applyFont="1" applyFill="1" applyBorder="1" applyAlignment="1">
      <alignment horizontal="center" vertical="center"/>
    </xf>
    <xf numFmtId="0" fontId="28" fillId="46" borderId="11" xfId="0" applyFont="1" applyFill="1" applyBorder="1" applyAlignment="1">
      <alignment horizontal="center" vertical="center" wrapText="1"/>
    </xf>
    <xf numFmtId="49" fontId="29" fillId="40" borderId="60" xfId="0" applyNumberFormat="1" applyFont="1" applyFill="1" applyBorder="1" applyAlignment="1">
      <alignment horizontal="center" vertical="center"/>
    </xf>
    <xf numFmtId="165" fontId="14" fillId="42" borderId="18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 vertical="center"/>
    </xf>
    <xf numFmtId="49" fontId="33" fillId="41" borderId="33" xfId="0" applyNumberFormat="1" applyFont="1" applyFill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/>
    </xf>
    <xf numFmtId="49" fontId="33" fillId="41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 wrapText="1"/>
    </xf>
    <xf numFmtId="49" fontId="40" fillId="45" borderId="32" xfId="0" applyNumberFormat="1" applyFont="1" applyFill="1" applyBorder="1" applyAlignment="1">
      <alignment horizontal="center" vertical="center"/>
    </xf>
    <xf numFmtId="49" fontId="40" fillId="45" borderId="50" xfId="0" applyNumberFormat="1" applyFont="1" applyFill="1" applyBorder="1" applyAlignment="1">
      <alignment horizontal="center" vertical="center"/>
    </xf>
    <xf numFmtId="0" fontId="39" fillId="46" borderId="12" xfId="0" applyFont="1" applyFill="1" applyBorder="1" applyAlignment="1">
      <alignment horizontal="center" vertical="center" wrapText="1"/>
    </xf>
    <xf numFmtId="49" fontId="40" fillId="45" borderId="49" xfId="0" applyNumberFormat="1" applyFont="1" applyFill="1" applyBorder="1" applyAlignment="1">
      <alignment horizontal="center" vertical="center"/>
    </xf>
    <xf numFmtId="4" fontId="14" fillId="42" borderId="25" xfId="0" applyNumberFormat="1" applyFont="1" applyFill="1" applyBorder="1" applyAlignment="1">
      <alignment horizontal="center" vertical="center"/>
    </xf>
    <xf numFmtId="4" fontId="9" fillId="42" borderId="19" xfId="0" applyNumberFormat="1" applyFont="1" applyFill="1" applyBorder="1" applyAlignment="1">
      <alignment horizontal="center" vertical="center" wrapText="1"/>
    </xf>
    <xf numFmtId="49" fontId="33" fillId="41" borderId="5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/>
    </xf>
    <xf numFmtId="2" fontId="34" fillId="0" borderId="18" xfId="0" applyNumberFormat="1" applyFont="1" applyBorder="1" applyAlignment="1">
      <alignment horizontal="center" vertical="center" wrapText="1"/>
    </xf>
    <xf numFmtId="4" fontId="34" fillId="0" borderId="18" xfId="0" applyNumberFormat="1" applyFont="1" applyBorder="1" applyAlignment="1">
      <alignment horizontal="center" vertical="center" wrapText="1"/>
    </xf>
    <xf numFmtId="49" fontId="10" fillId="37" borderId="10" xfId="0" applyNumberFormat="1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 wrapText="1"/>
    </xf>
    <xf numFmtId="165" fontId="14" fillId="37" borderId="10" xfId="0" applyNumberFormat="1" applyFont="1" applyFill="1" applyBorder="1" applyAlignment="1">
      <alignment horizontal="center" vertical="center"/>
    </xf>
    <xf numFmtId="4" fontId="18" fillId="37" borderId="13" xfId="0" applyNumberFormat="1" applyFont="1" applyFill="1" applyBorder="1" applyAlignment="1">
      <alignment horizontal="center" vertical="center"/>
    </xf>
    <xf numFmtId="0" fontId="24" fillId="38" borderId="5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7" fillId="44" borderId="53" xfId="0" applyFont="1" applyFill="1" applyBorder="1" applyAlignment="1">
      <alignment horizontal="left" vertical="center" wrapText="1"/>
    </xf>
    <xf numFmtId="165" fontId="14" fillId="38" borderId="53" xfId="0" applyNumberFormat="1" applyFont="1" applyFill="1" applyBorder="1" applyAlignment="1">
      <alignment horizontal="left" vertical="center" wrapText="1"/>
    </xf>
    <xf numFmtId="0" fontId="62" fillId="37" borderId="11" xfId="0" applyFont="1" applyFill="1" applyBorder="1" applyAlignment="1">
      <alignment horizontal="left" vertical="center" wrapText="1"/>
    </xf>
    <xf numFmtId="0" fontId="17" fillId="38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165" fontId="14" fillId="38" borderId="53" xfId="0" applyNumberFormat="1" applyFont="1" applyFill="1" applyBorder="1" applyAlignment="1">
      <alignment horizontal="center" vertical="center" wrapText="1"/>
    </xf>
    <xf numFmtId="0" fontId="5" fillId="44" borderId="54" xfId="0" applyFont="1" applyFill="1" applyBorder="1" applyAlignment="1">
      <alignment horizontal="center" vertical="center"/>
    </xf>
    <xf numFmtId="0" fontId="37" fillId="44" borderId="53" xfId="0" applyFont="1" applyFill="1" applyBorder="1" applyAlignment="1">
      <alignment horizontal="center" vertical="center"/>
    </xf>
    <xf numFmtId="0" fontId="5" fillId="44" borderId="50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center" vertical="center"/>
    </xf>
    <xf numFmtId="0" fontId="5" fillId="44" borderId="61" xfId="0" applyFont="1" applyFill="1" applyBorder="1" applyAlignment="1">
      <alignment horizontal="center" vertical="center"/>
    </xf>
    <xf numFmtId="49" fontId="10" fillId="37" borderId="41" xfId="0" applyNumberFormat="1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4" fontId="9" fillId="43" borderId="18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9" fillId="43" borderId="2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165" fontId="14" fillId="37" borderId="13" xfId="0" applyNumberFormat="1" applyFont="1" applyFill="1" applyBorder="1" applyAlignment="1">
      <alignment horizontal="center" vertical="center"/>
    </xf>
    <xf numFmtId="4" fontId="18" fillId="37" borderId="62" xfId="0" applyNumberFormat="1" applyFont="1" applyFill="1" applyBorder="1" applyAlignment="1">
      <alignment horizontal="center" vertical="center"/>
    </xf>
    <xf numFmtId="1" fontId="68" fillId="43" borderId="12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2CC"/>
      <rgbColor rgb="00DEEBF7"/>
      <rgbColor rgb="00660066"/>
      <rgbColor rgb="00FF8080"/>
      <rgbColor rgb="000070C0"/>
      <rgbColor rgb="00E3D5FF"/>
      <rgbColor rgb="00000080"/>
      <rgbColor rgb="00FF00FF"/>
      <rgbColor rgb="00FFE699"/>
      <rgbColor rgb="0000FFFF"/>
      <rgbColor rgb="00800080"/>
      <rgbColor rgb="00800000"/>
      <rgbColor rgb="00008080"/>
      <rgbColor rgb="000000FF"/>
      <rgbColor rgb="0000CCFF"/>
      <rgbColor rgb="00DAE3F3"/>
      <rgbColor rgb="00E2F0D9"/>
      <rgbColor rgb="00FFFF99"/>
      <rgbColor rgb="00FBE5D6"/>
      <rgbColor rgb="00F4B183"/>
      <rgbColor rgb="00FFCCCC"/>
      <rgbColor rgb="00F8CBAD"/>
      <rgbColor rgb="002E75B6"/>
      <rgbColor rgb="0033CCCC"/>
      <rgbColor rgb="0099CC00"/>
      <rgbColor rgb="00FFD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8"/>
  <sheetViews>
    <sheetView tabSelected="1" view="pageBreakPreview" zoomScale="68" zoomScaleNormal="68" zoomScaleSheetLayoutView="68" zoomScalePageLayoutView="0" workbookViewId="0" topLeftCell="A1">
      <pane xSplit="4" ySplit="4" topLeftCell="E29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77" sqref="G377"/>
    </sheetView>
  </sheetViews>
  <sheetFormatPr defaultColWidth="8.57421875" defaultRowHeight="15"/>
  <cols>
    <col min="1" max="1" width="7.421875" style="1" customWidth="1"/>
    <col min="2" max="2" width="65.28125" style="2" customWidth="1"/>
    <col min="3" max="3" width="14.57421875" style="2" customWidth="1"/>
    <col min="4" max="4" width="25.140625" style="3" customWidth="1"/>
    <col min="5" max="5" width="19.7109375" style="2" customWidth="1"/>
    <col min="6" max="6" width="21.8515625" style="2" customWidth="1"/>
    <col min="7" max="7" width="22.421875" style="2" customWidth="1"/>
    <col min="8" max="9" width="18.28125" style="2" customWidth="1"/>
    <col min="10" max="10" width="126.421875" style="2" customWidth="1"/>
    <col min="11" max="11" width="14.140625" style="4" customWidth="1"/>
    <col min="12" max="12" width="14.140625" style="2" customWidth="1"/>
    <col min="13" max="13" width="15.00390625" style="2" customWidth="1"/>
    <col min="14" max="14" width="19.8515625" style="2" customWidth="1"/>
  </cols>
  <sheetData>
    <row r="1" spans="2:14" ht="20.25">
      <c r="B1" s="5" t="s">
        <v>0</v>
      </c>
      <c r="N1" s="6" t="s">
        <v>1</v>
      </c>
    </row>
    <row r="2" spans="1:14" ht="88.5" customHeight="1">
      <c r="A2" s="513" t="s">
        <v>2</v>
      </c>
      <c r="B2" s="513"/>
      <c r="C2" s="513"/>
      <c r="D2" s="513"/>
      <c r="E2" s="513"/>
      <c r="F2" s="513"/>
      <c r="G2" s="513"/>
      <c r="H2" s="513"/>
      <c r="I2" s="513"/>
      <c r="J2" s="513"/>
      <c r="K2" s="514" t="s">
        <v>3</v>
      </c>
      <c r="L2" s="514"/>
      <c r="M2" s="514"/>
      <c r="N2" s="514"/>
    </row>
    <row r="3" spans="1:14" ht="101.25" customHeight="1">
      <c r="A3" s="7" t="s">
        <v>4</v>
      </c>
      <c r="B3" s="8" t="s">
        <v>5</v>
      </c>
      <c r="C3" s="515" t="s">
        <v>6</v>
      </c>
      <c r="D3" s="515"/>
      <c r="E3" s="516" t="s">
        <v>7</v>
      </c>
      <c r="F3" s="516"/>
      <c r="G3" s="516"/>
      <c r="H3" s="516"/>
      <c r="I3" s="516"/>
      <c r="J3" s="517" t="s">
        <v>8</v>
      </c>
      <c r="K3" s="10" t="s">
        <v>9</v>
      </c>
      <c r="L3" s="518" t="s">
        <v>10</v>
      </c>
      <c r="M3" s="518"/>
      <c r="N3" s="519" t="s">
        <v>11</v>
      </c>
    </row>
    <row r="4" spans="1:14" ht="150" customHeight="1">
      <c r="A4" s="7"/>
      <c r="B4" s="11" t="s">
        <v>12</v>
      </c>
      <c r="C4" s="12" t="s">
        <v>13</v>
      </c>
      <c r="D4" s="9" t="s">
        <v>14</v>
      </c>
      <c r="E4" s="13" t="s">
        <v>15</v>
      </c>
      <c r="F4" s="9" t="s">
        <v>16</v>
      </c>
      <c r="G4" s="14" t="s">
        <v>282</v>
      </c>
      <c r="H4" s="9" t="s">
        <v>17</v>
      </c>
      <c r="I4" s="15" t="s">
        <v>18</v>
      </c>
      <c r="J4" s="517"/>
      <c r="K4" s="16" t="s">
        <v>19</v>
      </c>
      <c r="L4" s="17" t="s">
        <v>20</v>
      </c>
      <c r="M4" s="18" t="s">
        <v>21</v>
      </c>
      <c r="N4" s="519"/>
    </row>
    <row r="5" spans="1:14" s="23" customFormat="1" ht="24.75" customHeight="1">
      <c r="A5" s="508"/>
      <c r="B5" s="509" t="s">
        <v>22</v>
      </c>
      <c r="C5" s="510"/>
      <c r="D5" s="19" t="s">
        <v>23</v>
      </c>
      <c r="E5" s="20">
        <f>E6+E7+E8</f>
        <v>613.05874082</v>
      </c>
      <c r="F5" s="20">
        <f>F6+F7+F8</f>
        <v>597.81363919</v>
      </c>
      <c r="G5" s="20">
        <f>G6+G7+G8</f>
        <v>597.81233475</v>
      </c>
      <c r="H5" s="20">
        <f>H6+H7+H8</f>
        <v>185.86822700000002</v>
      </c>
      <c r="I5" s="20">
        <f>I6+I7+I8</f>
        <v>223.191607</v>
      </c>
      <c r="J5" s="511"/>
      <c r="K5" s="21">
        <f>K6+K7+K8</f>
        <v>72.27999999999999</v>
      </c>
      <c r="L5" s="20">
        <f>L6+L7+L8</f>
        <v>99.928</v>
      </c>
      <c r="M5" s="20">
        <f>M6+M7+M8</f>
        <v>37.628</v>
      </c>
      <c r="N5" s="22">
        <f>N6+N7+N8</f>
        <v>1231.9545748199998</v>
      </c>
    </row>
    <row r="6" spans="1:14" s="23" customFormat="1" ht="24.75" customHeight="1">
      <c r="A6" s="508"/>
      <c r="B6" s="509"/>
      <c r="C6" s="510"/>
      <c r="D6" s="24" t="s">
        <v>24</v>
      </c>
      <c r="E6" s="25">
        <f aca="true" t="shared" si="0" ref="E6:I8">E11+E277</f>
        <v>218.85447247000002</v>
      </c>
      <c r="F6" s="25">
        <f t="shared" si="0"/>
        <v>216.27247247000003</v>
      </c>
      <c r="G6" s="25">
        <f t="shared" si="0"/>
        <v>216.27247247000003</v>
      </c>
      <c r="H6" s="25">
        <f t="shared" si="0"/>
        <v>53.998</v>
      </c>
      <c r="I6" s="25">
        <f t="shared" si="0"/>
        <v>31.718981</v>
      </c>
      <c r="J6" s="511"/>
      <c r="K6" s="26">
        <f aca="true" t="shared" si="1" ref="K6:N8">K11+K277</f>
        <v>33.228</v>
      </c>
      <c r="L6" s="25">
        <f t="shared" si="1"/>
        <v>0</v>
      </c>
      <c r="M6" s="25">
        <f t="shared" si="1"/>
        <v>0</v>
      </c>
      <c r="N6" s="27">
        <f t="shared" si="1"/>
        <v>337.79945347</v>
      </c>
    </row>
    <row r="7" spans="1:14" s="23" customFormat="1" ht="24.75" customHeight="1">
      <c r="A7" s="508"/>
      <c r="B7" s="509"/>
      <c r="C7" s="510"/>
      <c r="D7" s="24" t="s">
        <v>25</v>
      </c>
      <c r="E7" s="25">
        <f t="shared" si="0"/>
        <v>367.03727017</v>
      </c>
      <c r="F7" s="25">
        <f t="shared" si="0"/>
        <v>354.61882564999996</v>
      </c>
      <c r="G7" s="25">
        <f t="shared" si="0"/>
        <v>354.61882534</v>
      </c>
      <c r="H7" s="25">
        <f t="shared" si="0"/>
        <v>125.321138</v>
      </c>
      <c r="I7" s="25">
        <f t="shared" si="0"/>
        <v>184.919326</v>
      </c>
      <c r="J7" s="511"/>
      <c r="K7" s="26">
        <f t="shared" si="1"/>
        <v>37.038</v>
      </c>
      <c r="L7" s="25">
        <f t="shared" si="1"/>
        <v>97.245</v>
      </c>
      <c r="M7" s="25">
        <f t="shared" si="1"/>
        <v>35.714</v>
      </c>
      <c r="N7" s="27">
        <f t="shared" si="1"/>
        <v>847.2747341699999</v>
      </c>
    </row>
    <row r="8" spans="1:14" s="23" customFormat="1" ht="24.75" customHeight="1">
      <c r="A8" s="508"/>
      <c r="B8" s="509"/>
      <c r="C8" s="510"/>
      <c r="D8" s="28" t="s">
        <v>26</v>
      </c>
      <c r="E8" s="29">
        <f t="shared" si="0"/>
        <v>27.16699818</v>
      </c>
      <c r="F8" s="29">
        <f t="shared" si="0"/>
        <v>26.92234107</v>
      </c>
      <c r="G8" s="29">
        <f t="shared" si="0"/>
        <v>26.92103694</v>
      </c>
      <c r="H8" s="29">
        <f t="shared" si="0"/>
        <v>6.549088999999999</v>
      </c>
      <c r="I8" s="29">
        <f t="shared" si="0"/>
        <v>6.5533</v>
      </c>
      <c r="J8" s="511"/>
      <c r="K8" s="30">
        <f t="shared" si="1"/>
        <v>2.0140000000000002</v>
      </c>
      <c r="L8" s="29">
        <f t="shared" si="1"/>
        <v>2.683</v>
      </c>
      <c r="M8" s="29">
        <f t="shared" si="1"/>
        <v>1.9140000000000001</v>
      </c>
      <c r="N8" s="31">
        <f t="shared" si="1"/>
        <v>46.88038718</v>
      </c>
    </row>
    <row r="9" spans="1:14" s="23" customFormat="1" ht="11.2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7"/>
      <c r="L9" s="36"/>
      <c r="M9" s="36"/>
      <c r="N9" s="38"/>
    </row>
    <row r="10" spans="1:14" s="23" customFormat="1" ht="24.75" customHeight="1">
      <c r="A10" s="462"/>
      <c r="B10" s="463" t="s">
        <v>27</v>
      </c>
      <c r="C10" s="464"/>
      <c r="D10" s="39" t="s">
        <v>23</v>
      </c>
      <c r="E10" s="40">
        <f>SUM(E11:E13)</f>
        <v>306.82324859</v>
      </c>
      <c r="F10" s="40">
        <f>SUM(F11:F13)</f>
        <v>294.80309800000003</v>
      </c>
      <c r="G10" s="40">
        <f>SUM(G11:G13)</f>
        <v>294.80309800000003</v>
      </c>
      <c r="H10" s="40">
        <f>SUM(H11:H13)</f>
        <v>153.250227</v>
      </c>
      <c r="I10" s="40">
        <f>SUM(I11:I13)</f>
        <v>190.573607</v>
      </c>
      <c r="J10" s="512"/>
      <c r="K10" s="30">
        <f>SUM(K11:K13)</f>
        <v>38.878</v>
      </c>
      <c r="L10" s="40">
        <f>SUM(L11:L13)</f>
        <v>67.31</v>
      </c>
      <c r="M10" s="40">
        <f>SUM(M11:M13)</f>
        <v>5.01</v>
      </c>
      <c r="N10" s="41">
        <f>SUM(N11:N13)</f>
        <v>761.84508259</v>
      </c>
    </row>
    <row r="11" spans="1:14" s="23" customFormat="1" ht="24.75" customHeight="1">
      <c r="A11" s="462"/>
      <c r="B11" s="463"/>
      <c r="C11" s="464"/>
      <c r="D11" s="42" t="s">
        <v>24</v>
      </c>
      <c r="E11" s="43">
        <f aca="true" t="shared" si="2" ref="E11:I13">E67+E81+E98+E134+E147+E160+E175+E191+E204+E223+E252+E267</f>
        <v>215.83800000000002</v>
      </c>
      <c r="F11" s="43">
        <f t="shared" si="2"/>
        <v>213.25600000000003</v>
      </c>
      <c r="G11" s="43">
        <f t="shared" si="2"/>
        <v>213.25600000000003</v>
      </c>
      <c r="H11" s="43">
        <f t="shared" si="2"/>
        <v>53.998</v>
      </c>
      <c r="I11" s="43">
        <f t="shared" si="2"/>
        <v>31.718981</v>
      </c>
      <c r="J11" s="512"/>
      <c r="K11" s="44">
        <f aca="true" t="shared" si="3" ref="K11:M13">K67+K81+K98+K134+K147+K160+K175+K191+K204+K223+K252+K267</f>
        <v>33.228</v>
      </c>
      <c r="L11" s="43">
        <f t="shared" si="3"/>
        <v>0</v>
      </c>
      <c r="M11" s="43">
        <f t="shared" si="3"/>
        <v>0</v>
      </c>
      <c r="N11" s="45">
        <f>E11+H11+I11+K11+L11+M11</f>
        <v>334.782981</v>
      </c>
    </row>
    <row r="12" spans="1:14" s="23" customFormat="1" ht="24.75" customHeight="1">
      <c r="A12" s="462"/>
      <c r="B12" s="463"/>
      <c r="C12" s="464"/>
      <c r="D12" s="42" t="s">
        <v>25</v>
      </c>
      <c r="E12" s="43">
        <f t="shared" si="2"/>
        <v>72.4036</v>
      </c>
      <c r="F12" s="43">
        <f t="shared" si="2"/>
        <v>63.111</v>
      </c>
      <c r="G12" s="43">
        <f t="shared" si="2"/>
        <v>63.111</v>
      </c>
      <c r="H12" s="43">
        <f t="shared" si="2"/>
        <v>93.681138</v>
      </c>
      <c r="I12" s="43">
        <f t="shared" si="2"/>
        <v>153.279326</v>
      </c>
      <c r="J12" s="512"/>
      <c r="K12" s="44">
        <f t="shared" si="3"/>
        <v>4.638</v>
      </c>
      <c r="L12" s="43">
        <f t="shared" si="3"/>
        <v>65.605</v>
      </c>
      <c r="M12" s="43">
        <f t="shared" si="3"/>
        <v>4.074</v>
      </c>
      <c r="N12" s="45">
        <f>E12+H12+I12+K12+L12+M12</f>
        <v>393.681064</v>
      </c>
    </row>
    <row r="13" spans="1:14" s="23" customFormat="1" ht="24.75" customHeight="1">
      <c r="A13" s="462"/>
      <c r="B13" s="463"/>
      <c r="C13" s="464"/>
      <c r="D13" s="46" t="s">
        <v>26</v>
      </c>
      <c r="E13" s="47">
        <f t="shared" si="2"/>
        <v>18.58164859</v>
      </c>
      <c r="F13" s="47">
        <f t="shared" si="2"/>
        <v>18.436098</v>
      </c>
      <c r="G13" s="47">
        <f t="shared" si="2"/>
        <v>18.436098</v>
      </c>
      <c r="H13" s="47">
        <f t="shared" si="2"/>
        <v>5.571088999999999</v>
      </c>
      <c r="I13" s="47">
        <f t="shared" si="2"/>
        <v>5.5753</v>
      </c>
      <c r="J13" s="512"/>
      <c r="K13" s="48">
        <f t="shared" si="3"/>
        <v>1.012</v>
      </c>
      <c r="L13" s="47">
        <f t="shared" si="3"/>
        <v>1.705</v>
      </c>
      <c r="M13" s="47">
        <f t="shared" si="3"/>
        <v>0.936</v>
      </c>
      <c r="N13" s="49">
        <f>E13+H13+I13+K13+L13+M13</f>
        <v>33.38103759</v>
      </c>
    </row>
    <row r="14" spans="1:14" s="23" customFormat="1" ht="11.25" customHeight="1">
      <c r="A14" s="50"/>
      <c r="B14" s="35"/>
      <c r="C14" s="34"/>
      <c r="D14" s="35"/>
      <c r="E14" s="51"/>
      <c r="F14" s="51"/>
      <c r="G14" s="51"/>
      <c r="H14" s="51"/>
      <c r="I14" s="51"/>
      <c r="J14" s="51"/>
      <c r="K14" s="52"/>
      <c r="L14" s="51"/>
      <c r="M14" s="51"/>
      <c r="N14" s="53"/>
    </row>
    <row r="15" spans="1:14" ht="39.75" customHeight="1">
      <c r="A15" s="54"/>
      <c r="B15" s="55"/>
      <c r="C15" s="55"/>
      <c r="D15" s="55"/>
      <c r="E15" s="56" t="s">
        <v>28</v>
      </c>
      <c r="F15" s="57" t="s">
        <v>29</v>
      </c>
      <c r="G15" s="58"/>
      <c r="H15" s="55"/>
      <c r="I15" s="55"/>
      <c r="J15" s="55"/>
      <c r="K15" s="59"/>
      <c r="L15" s="55"/>
      <c r="M15" s="55"/>
      <c r="N15" s="60"/>
    </row>
    <row r="16" spans="1:14" ht="21" customHeight="1">
      <c r="A16" s="480" t="s">
        <v>30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</row>
    <row r="17" spans="1:14" ht="87" customHeight="1">
      <c r="A17" s="481" t="s">
        <v>31</v>
      </c>
      <c r="B17" s="61" t="s">
        <v>32</v>
      </c>
      <c r="C17" s="62"/>
      <c r="D17" s="63"/>
      <c r="E17" s="62"/>
      <c r="F17" s="62"/>
      <c r="G17" s="62"/>
      <c r="H17" s="62"/>
      <c r="I17" s="62"/>
      <c r="J17" s="64"/>
      <c r="K17" s="65"/>
      <c r="L17" s="66"/>
      <c r="M17" s="66"/>
      <c r="N17" s="67"/>
    </row>
    <row r="18" spans="1:14" ht="27" customHeight="1">
      <c r="A18" s="481"/>
      <c r="B18" s="68" t="s">
        <v>33</v>
      </c>
      <c r="C18" s="69"/>
      <c r="D18" s="70"/>
      <c r="E18" s="69">
        <v>68</v>
      </c>
      <c r="F18" s="69"/>
      <c r="G18" s="69"/>
      <c r="H18" s="69">
        <v>70</v>
      </c>
      <c r="I18" s="69">
        <v>75</v>
      </c>
      <c r="J18" s="71"/>
      <c r="K18" s="72">
        <v>66</v>
      </c>
      <c r="L18" s="69">
        <v>80</v>
      </c>
      <c r="M18" s="69">
        <v>86</v>
      </c>
      <c r="N18" s="73"/>
    </row>
    <row r="19" spans="1:18" ht="26.25" customHeight="1">
      <c r="A19" s="74"/>
      <c r="B19" s="75" t="s">
        <v>34</v>
      </c>
      <c r="C19" s="476" t="s">
        <v>35</v>
      </c>
      <c r="D19" s="476"/>
      <c r="E19" s="476"/>
      <c r="F19" s="476"/>
      <c r="G19" s="476"/>
      <c r="H19" s="476"/>
      <c r="I19" s="476"/>
      <c r="J19" s="476"/>
      <c r="K19" s="477"/>
      <c r="L19" s="477"/>
      <c r="M19" s="477"/>
      <c r="N19" s="477"/>
      <c r="R19" s="76"/>
    </row>
    <row r="20" spans="1:14" s="23" customFormat="1" ht="21.75" customHeight="1">
      <c r="A20" s="478" t="s">
        <v>36</v>
      </c>
      <c r="B20" s="451" t="s">
        <v>37</v>
      </c>
      <c r="C20" s="505"/>
      <c r="D20" s="77" t="s">
        <v>38</v>
      </c>
      <c r="E20" s="78">
        <f>SUM(E21:E23)</f>
        <v>7.17</v>
      </c>
      <c r="F20" s="78">
        <f>SUM(F21:F23)</f>
        <v>7.17</v>
      </c>
      <c r="G20" s="78">
        <f>SUM(G21:G23)</f>
        <v>7.17</v>
      </c>
      <c r="H20" s="78">
        <f>SUM(H21:H23)</f>
        <v>0</v>
      </c>
      <c r="I20" s="78">
        <f>SUM(I21:I23)</f>
        <v>0</v>
      </c>
      <c r="J20" s="507" t="s">
        <v>39</v>
      </c>
      <c r="K20" s="79">
        <f>SUM(K21:K23)</f>
        <v>0</v>
      </c>
      <c r="L20" s="78">
        <f>SUM(L21:L23)</f>
        <v>0</v>
      </c>
      <c r="M20" s="78">
        <f>SUM(M21:M23)</f>
        <v>0</v>
      </c>
      <c r="N20" s="80">
        <f aca="true" t="shared" si="4" ref="N20:N39">E20+H20+I20+K20+L20+M20</f>
        <v>7.17</v>
      </c>
    </row>
    <row r="21" spans="1:14" ht="21.75" customHeight="1">
      <c r="A21" s="478"/>
      <c r="B21" s="451"/>
      <c r="C21" s="505"/>
      <c r="D21" s="81" t="s">
        <v>24</v>
      </c>
      <c r="E21" s="82">
        <v>0</v>
      </c>
      <c r="F21" s="82"/>
      <c r="G21" s="82"/>
      <c r="H21" s="83"/>
      <c r="I21" s="83"/>
      <c r="J21" s="507"/>
      <c r="K21" s="84"/>
      <c r="L21" s="85"/>
      <c r="M21" s="85"/>
      <c r="N21" s="86">
        <f t="shared" si="4"/>
        <v>0</v>
      </c>
    </row>
    <row r="22" spans="1:14" ht="21.75" customHeight="1">
      <c r="A22" s="478"/>
      <c r="B22" s="451"/>
      <c r="C22" s="505"/>
      <c r="D22" s="81" t="s">
        <v>25</v>
      </c>
      <c r="E22" s="82">
        <v>6.95</v>
      </c>
      <c r="F22" s="82">
        <v>6.95</v>
      </c>
      <c r="G22" s="82">
        <v>6.95</v>
      </c>
      <c r="H22" s="83"/>
      <c r="I22" s="83"/>
      <c r="J22" s="507"/>
      <c r="K22" s="84"/>
      <c r="L22" s="85"/>
      <c r="M22" s="85"/>
      <c r="N22" s="86">
        <f t="shared" si="4"/>
        <v>6.95</v>
      </c>
    </row>
    <row r="23" spans="1:14" ht="98.25" customHeight="1">
      <c r="A23" s="478"/>
      <c r="B23" s="451"/>
      <c r="C23" s="505"/>
      <c r="D23" s="81" t="s">
        <v>26</v>
      </c>
      <c r="E23" s="82">
        <v>0.22</v>
      </c>
      <c r="F23" s="82">
        <v>0.22</v>
      </c>
      <c r="G23" s="82">
        <v>0.22</v>
      </c>
      <c r="H23" s="83"/>
      <c r="I23" s="83"/>
      <c r="J23" s="507"/>
      <c r="K23" s="84"/>
      <c r="L23" s="85"/>
      <c r="M23" s="85"/>
      <c r="N23" s="86">
        <f t="shared" si="4"/>
        <v>0.22</v>
      </c>
    </row>
    <row r="24" spans="1:14" ht="21.75" customHeight="1">
      <c r="A24" s="478" t="s">
        <v>40</v>
      </c>
      <c r="B24" s="451" t="s">
        <v>41</v>
      </c>
      <c r="C24" s="505"/>
      <c r="D24" s="77" t="s">
        <v>38</v>
      </c>
      <c r="E24" s="78">
        <f>SUM(E25:E27)</f>
        <v>0</v>
      </c>
      <c r="F24" s="78">
        <f>SUM(F25:F27)</f>
        <v>0</v>
      </c>
      <c r="G24" s="78">
        <f>SUM(G25:G27)</f>
        <v>0</v>
      </c>
      <c r="H24" s="78">
        <f>SUM(H25:H27)</f>
        <v>0</v>
      </c>
      <c r="I24" s="78">
        <f>SUM(I25:I27)</f>
        <v>0</v>
      </c>
      <c r="J24" s="454"/>
      <c r="K24" s="79">
        <f>SUM(K25:K27)</f>
        <v>0</v>
      </c>
      <c r="L24" s="78">
        <f>SUM(L25:L27)</f>
        <v>16.5</v>
      </c>
      <c r="M24" s="78">
        <f>SUM(M25:M27)</f>
        <v>0</v>
      </c>
      <c r="N24" s="80">
        <f t="shared" si="4"/>
        <v>16.5</v>
      </c>
    </row>
    <row r="25" spans="1:14" ht="21.75" customHeight="1">
      <c r="A25" s="478"/>
      <c r="B25" s="451"/>
      <c r="C25" s="505"/>
      <c r="D25" s="81" t="s">
        <v>24</v>
      </c>
      <c r="E25" s="82"/>
      <c r="F25" s="82"/>
      <c r="G25" s="82"/>
      <c r="H25" s="83"/>
      <c r="I25" s="83"/>
      <c r="J25" s="454"/>
      <c r="K25" s="84"/>
      <c r="L25" s="85">
        <v>0</v>
      </c>
      <c r="M25" s="85"/>
      <c r="N25" s="86">
        <f t="shared" si="4"/>
        <v>0</v>
      </c>
    </row>
    <row r="26" spans="1:14" ht="21.75" customHeight="1">
      <c r="A26" s="478"/>
      <c r="B26" s="451"/>
      <c r="C26" s="505"/>
      <c r="D26" s="81" t="s">
        <v>25</v>
      </c>
      <c r="E26" s="82"/>
      <c r="F26" s="82"/>
      <c r="G26" s="82"/>
      <c r="H26" s="83"/>
      <c r="I26" s="83"/>
      <c r="J26" s="454"/>
      <c r="K26" s="84"/>
      <c r="L26" s="85">
        <v>16.005</v>
      </c>
      <c r="M26" s="85"/>
      <c r="N26" s="86">
        <f t="shared" si="4"/>
        <v>16.005</v>
      </c>
    </row>
    <row r="27" spans="1:14" ht="21.75" customHeight="1">
      <c r="A27" s="478"/>
      <c r="B27" s="451"/>
      <c r="C27" s="505"/>
      <c r="D27" s="81" t="s">
        <v>26</v>
      </c>
      <c r="E27" s="82"/>
      <c r="F27" s="82"/>
      <c r="G27" s="82"/>
      <c r="H27" s="83"/>
      <c r="I27" s="83"/>
      <c r="J27" s="454"/>
      <c r="K27" s="84"/>
      <c r="L27" s="85">
        <v>0.495</v>
      </c>
      <c r="M27" s="85"/>
      <c r="N27" s="86">
        <f t="shared" si="4"/>
        <v>0.495</v>
      </c>
    </row>
    <row r="28" spans="1:14" ht="21.75" customHeight="1">
      <c r="A28" s="478" t="s">
        <v>42</v>
      </c>
      <c r="B28" s="451" t="s">
        <v>43</v>
      </c>
      <c r="C28" s="505"/>
      <c r="D28" s="77" t="s">
        <v>38</v>
      </c>
      <c r="E28" s="78">
        <f>SUM(E29:E31)</f>
        <v>0</v>
      </c>
      <c r="F28" s="78">
        <f>SUM(F29:F31)</f>
        <v>0</v>
      </c>
      <c r="G28" s="78">
        <f>SUM(G29:G31)</f>
        <v>0</v>
      </c>
      <c r="H28" s="78">
        <f>SUM(H29:H31)</f>
        <v>0</v>
      </c>
      <c r="I28" s="78">
        <f>SUM(I29:I31)</f>
        <v>21.6</v>
      </c>
      <c r="J28" s="454"/>
      <c r="K28" s="79">
        <f>SUM(K29:K31)</f>
        <v>0</v>
      </c>
      <c r="L28" s="78">
        <f>SUM(L29:L31)</f>
        <v>0</v>
      </c>
      <c r="M28" s="78">
        <f>SUM(M29:M31)</f>
        <v>0</v>
      </c>
      <c r="N28" s="80">
        <f t="shared" si="4"/>
        <v>21.6</v>
      </c>
    </row>
    <row r="29" spans="1:14" ht="21.75" customHeight="1">
      <c r="A29" s="478"/>
      <c r="B29" s="451"/>
      <c r="C29" s="505"/>
      <c r="D29" s="81" t="s">
        <v>24</v>
      </c>
      <c r="E29" s="82"/>
      <c r="F29" s="82"/>
      <c r="G29" s="82"/>
      <c r="H29" s="83"/>
      <c r="I29" s="83">
        <v>0</v>
      </c>
      <c r="J29" s="454"/>
      <c r="K29" s="84"/>
      <c r="L29" s="85"/>
      <c r="M29" s="85"/>
      <c r="N29" s="86">
        <f t="shared" si="4"/>
        <v>0</v>
      </c>
    </row>
    <row r="30" spans="1:14" ht="21.75" customHeight="1">
      <c r="A30" s="478"/>
      <c r="B30" s="451"/>
      <c r="C30" s="505"/>
      <c r="D30" s="81" t="s">
        <v>25</v>
      </c>
      <c r="E30" s="82"/>
      <c r="F30" s="82"/>
      <c r="G30" s="82"/>
      <c r="H30" s="83"/>
      <c r="I30" s="83">
        <v>20.952</v>
      </c>
      <c r="J30" s="454"/>
      <c r="K30" s="84"/>
      <c r="L30" s="85"/>
      <c r="M30" s="85"/>
      <c r="N30" s="86">
        <f t="shared" si="4"/>
        <v>20.952</v>
      </c>
    </row>
    <row r="31" spans="1:14" ht="21.75" customHeight="1">
      <c r="A31" s="478"/>
      <c r="B31" s="451"/>
      <c r="C31" s="505"/>
      <c r="D31" s="81" t="s">
        <v>26</v>
      </c>
      <c r="E31" s="82"/>
      <c r="F31" s="82"/>
      <c r="G31" s="82"/>
      <c r="H31" s="83"/>
      <c r="I31" s="83">
        <v>0.648</v>
      </c>
      <c r="J31" s="454"/>
      <c r="K31" s="84"/>
      <c r="L31" s="85"/>
      <c r="M31" s="85"/>
      <c r="N31" s="86">
        <f t="shared" si="4"/>
        <v>0.648</v>
      </c>
    </row>
    <row r="32" spans="1:14" ht="21.75" customHeight="1">
      <c r="A32" s="478" t="s">
        <v>44</v>
      </c>
      <c r="B32" s="451" t="s">
        <v>45</v>
      </c>
      <c r="C32" s="505"/>
      <c r="D32" s="77" t="s">
        <v>38</v>
      </c>
      <c r="E32" s="78">
        <f>SUM(E33:E35)</f>
        <v>0</v>
      </c>
      <c r="F32" s="78">
        <f>SUM(F33:F35)</f>
        <v>0</v>
      </c>
      <c r="G32" s="78">
        <f>SUM(G33:G35)</f>
        <v>0</v>
      </c>
      <c r="H32" s="78">
        <f>SUM(H33:H35)</f>
        <v>0</v>
      </c>
      <c r="I32" s="78">
        <f>SUM(I33:I35)</f>
        <v>0</v>
      </c>
      <c r="J32" s="454"/>
      <c r="K32" s="79">
        <f>SUM(K33:K35)</f>
        <v>0</v>
      </c>
      <c r="L32" s="78">
        <f>SUM(L33:L35)</f>
        <v>0</v>
      </c>
      <c r="M32" s="78">
        <f>SUM(M33:M35)</f>
        <v>4.2</v>
      </c>
      <c r="N32" s="80">
        <f t="shared" si="4"/>
        <v>4.2</v>
      </c>
    </row>
    <row r="33" spans="1:14" ht="21.75" customHeight="1">
      <c r="A33" s="478"/>
      <c r="B33" s="451"/>
      <c r="C33" s="505"/>
      <c r="D33" s="81" t="s">
        <v>24</v>
      </c>
      <c r="E33" s="82"/>
      <c r="F33" s="82"/>
      <c r="G33" s="82"/>
      <c r="H33" s="83"/>
      <c r="I33" s="83"/>
      <c r="J33" s="454"/>
      <c r="K33" s="84"/>
      <c r="L33" s="85"/>
      <c r="M33" s="85">
        <v>0</v>
      </c>
      <c r="N33" s="86">
        <f t="shared" si="4"/>
        <v>0</v>
      </c>
    </row>
    <row r="34" spans="1:14" ht="21.75" customHeight="1">
      <c r="A34" s="478"/>
      <c r="B34" s="451"/>
      <c r="C34" s="505"/>
      <c r="D34" s="81" t="s">
        <v>25</v>
      </c>
      <c r="E34" s="82"/>
      <c r="F34" s="82"/>
      <c r="G34" s="82"/>
      <c r="H34" s="83"/>
      <c r="I34" s="83"/>
      <c r="J34" s="454"/>
      <c r="K34" s="84"/>
      <c r="L34" s="85"/>
      <c r="M34" s="85">
        <v>4.074</v>
      </c>
      <c r="N34" s="86">
        <f t="shared" si="4"/>
        <v>4.074</v>
      </c>
    </row>
    <row r="35" spans="1:14" ht="21.75" customHeight="1">
      <c r="A35" s="478"/>
      <c r="B35" s="451"/>
      <c r="C35" s="505"/>
      <c r="D35" s="81" t="s">
        <v>26</v>
      </c>
      <c r="E35" s="82"/>
      <c r="F35" s="82"/>
      <c r="G35" s="82"/>
      <c r="H35" s="83"/>
      <c r="I35" s="83"/>
      <c r="J35" s="454"/>
      <c r="K35" s="84"/>
      <c r="L35" s="85"/>
      <c r="M35" s="85">
        <v>0.126</v>
      </c>
      <c r="N35" s="86">
        <f t="shared" si="4"/>
        <v>0.126</v>
      </c>
    </row>
    <row r="36" spans="1:14" ht="39" customHeight="1">
      <c r="A36" s="503" t="s">
        <v>46</v>
      </c>
      <c r="B36" s="455" t="s">
        <v>47</v>
      </c>
      <c r="C36" s="486"/>
      <c r="D36" s="77" t="s">
        <v>38</v>
      </c>
      <c r="E36" s="99">
        <f>SUM(E37:E39)</f>
        <v>39.745599999999996</v>
      </c>
      <c r="F36" s="99">
        <f>SUM(F37:F39)</f>
        <v>31.287</v>
      </c>
      <c r="G36" s="99">
        <f>SUM(G37:G39)</f>
        <v>31.287</v>
      </c>
      <c r="H36" s="88">
        <f>SUM(H37:H39)</f>
        <v>0</v>
      </c>
      <c r="I36" s="88">
        <f>SUM(I37:I39)</f>
        <v>0</v>
      </c>
      <c r="J36" s="506" t="s">
        <v>48</v>
      </c>
      <c r="K36" s="89">
        <f>SUM(K37:K39)</f>
        <v>1.38</v>
      </c>
      <c r="L36" s="88">
        <f>SUM(L37:L39)</f>
        <v>0</v>
      </c>
      <c r="M36" s="88">
        <f>SUM(M37:M39)</f>
        <v>0</v>
      </c>
      <c r="N36" s="90">
        <f t="shared" si="4"/>
        <v>41.1256</v>
      </c>
    </row>
    <row r="37" spans="1:14" ht="50.25" customHeight="1">
      <c r="A37" s="503"/>
      <c r="B37" s="455"/>
      <c r="C37" s="486"/>
      <c r="D37" s="81" t="s">
        <v>24</v>
      </c>
      <c r="E37" s="441">
        <v>0</v>
      </c>
      <c r="F37" s="97">
        <v>0</v>
      </c>
      <c r="G37" s="97">
        <v>0</v>
      </c>
      <c r="H37" s="92">
        <v>0</v>
      </c>
      <c r="I37" s="93">
        <v>0</v>
      </c>
      <c r="J37" s="506"/>
      <c r="K37" s="94">
        <v>0</v>
      </c>
      <c r="L37" s="92"/>
      <c r="M37" s="92"/>
      <c r="N37" s="95">
        <f t="shared" si="4"/>
        <v>0</v>
      </c>
    </row>
    <row r="38" spans="1:14" ht="41.25" customHeight="1">
      <c r="A38" s="503"/>
      <c r="B38" s="455"/>
      <c r="C38" s="486"/>
      <c r="D38" s="81" t="s">
        <v>25</v>
      </c>
      <c r="E38" s="98">
        <v>39.4276</v>
      </c>
      <c r="F38" s="97">
        <v>31.034</v>
      </c>
      <c r="G38" s="97">
        <v>31.034</v>
      </c>
      <c r="H38" s="92">
        <v>0</v>
      </c>
      <c r="I38" s="93">
        <v>0</v>
      </c>
      <c r="J38" s="506"/>
      <c r="K38" s="94">
        <v>0</v>
      </c>
      <c r="L38" s="92"/>
      <c r="M38" s="92"/>
      <c r="N38" s="95">
        <f t="shared" si="4"/>
        <v>39.4276</v>
      </c>
    </row>
    <row r="39" spans="1:14" ht="93" customHeight="1">
      <c r="A39" s="503"/>
      <c r="B39" s="455"/>
      <c r="C39" s="486"/>
      <c r="D39" s="96" t="s">
        <v>26</v>
      </c>
      <c r="E39" s="442">
        <v>0.318</v>
      </c>
      <c r="F39" s="97">
        <v>0.253</v>
      </c>
      <c r="G39" s="97">
        <v>0.253</v>
      </c>
      <c r="H39" s="92">
        <v>0</v>
      </c>
      <c r="I39" s="93">
        <v>0</v>
      </c>
      <c r="J39" s="506"/>
      <c r="K39" s="94">
        <v>1.38</v>
      </c>
      <c r="L39" s="92"/>
      <c r="M39" s="92"/>
      <c r="N39" s="90">
        <f t="shared" si="4"/>
        <v>1.698</v>
      </c>
    </row>
    <row r="40" spans="1:14" ht="55.5" customHeight="1">
      <c r="A40" s="503" t="s">
        <v>49</v>
      </c>
      <c r="B40" s="455" t="s">
        <v>50</v>
      </c>
      <c r="C40" s="486"/>
      <c r="D40" s="77" t="s">
        <v>38</v>
      </c>
      <c r="E40" s="88">
        <f>SUM(E41:E43)</f>
        <v>0.502731</v>
      </c>
      <c r="F40" s="88">
        <f>F42+F43</f>
        <v>0.502731</v>
      </c>
      <c r="G40" s="88">
        <f>G42+G43</f>
        <v>0.5027309999999999</v>
      </c>
      <c r="H40" s="88">
        <f>SUM(H41:H43)</f>
        <v>1.038</v>
      </c>
      <c r="I40" s="88">
        <f>SUM(I41:I43)</f>
        <v>1.038</v>
      </c>
      <c r="J40" s="504" t="s">
        <v>280</v>
      </c>
      <c r="K40" s="94"/>
      <c r="L40" s="92"/>
      <c r="M40" s="92"/>
      <c r="N40" s="90"/>
    </row>
    <row r="41" spans="1:14" ht="37.5" customHeight="1">
      <c r="A41" s="503"/>
      <c r="B41" s="455"/>
      <c r="C41" s="486"/>
      <c r="D41" s="81" t="s">
        <v>24</v>
      </c>
      <c r="E41" s="91">
        <v>0</v>
      </c>
      <c r="F41" s="91">
        <v>0</v>
      </c>
      <c r="G41" s="92">
        <v>0</v>
      </c>
      <c r="H41" s="93">
        <v>0</v>
      </c>
      <c r="I41" s="91">
        <v>0</v>
      </c>
      <c r="J41" s="504"/>
      <c r="K41" s="94"/>
      <c r="L41" s="92"/>
      <c r="M41" s="92"/>
      <c r="N41" s="90"/>
    </row>
    <row r="42" spans="1:14" ht="37.5" customHeight="1">
      <c r="A42" s="503"/>
      <c r="B42" s="455"/>
      <c r="C42" s="486"/>
      <c r="D42" s="81" t="s">
        <v>25</v>
      </c>
      <c r="E42" s="91">
        <v>0</v>
      </c>
      <c r="F42" s="91">
        <v>0</v>
      </c>
      <c r="G42" s="92">
        <v>0</v>
      </c>
      <c r="H42" s="93">
        <v>0</v>
      </c>
      <c r="I42" s="91">
        <v>0</v>
      </c>
      <c r="J42" s="504"/>
      <c r="K42" s="94"/>
      <c r="L42" s="92"/>
      <c r="M42" s="92"/>
      <c r="N42" s="90"/>
    </row>
    <row r="43" spans="1:14" ht="45.75" customHeight="1">
      <c r="A43" s="503"/>
      <c r="B43" s="455"/>
      <c r="C43" s="486"/>
      <c r="D43" s="96" t="s">
        <v>26</v>
      </c>
      <c r="E43" s="91">
        <v>0.502731</v>
      </c>
      <c r="F43" s="97">
        <v>0.502731</v>
      </c>
      <c r="G43" s="98">
        <v>0.5027309999999999</v>
      </c>
      <c r="H43" s="93">
        <v>1.038</v>
      </c>
      <c r="I43" s="91">
        <v>1.038</v>
      </c>
      <c r="J43" s="504"/>
      <c r="K43" s="94"/>
      <c r="L43" s="92"/>
      <c r="M43" s="92"/>
      <c r="N43" s="90"/>
    </row>
    <row r="44" spans="1:14" ht="45.75" customHeight="1">
      <c r="A44" s="503" t="s">
        <v>49</v>
      </c>
      <c r="B44" s="451" t="s">
        <v>51</v>
      </c>
      <c r="C44" s="486"/>
      <c r="D44" s="77" t="s">
        <v>38</v>
      </c>
      <c r="E44" s="88">
        <f>SUM(E45:E47)</f>
        <v>0.22</v>
      </c>
      <c r="F44" s="88">
        <f>SUM(F45:F47)</f>
        <v>0.22</v>
      </c>
      <c r="G44" s="99">
        <f>SUM(G45:G47)</f>
        <v>0.22</v>
      </c>
      <c r="H44" s="88">
        <f>SUM(H45:H47)</f>
        <v>0</v>
      </c>
      <c r="I44" s="88">
        <f>SUM(I45:I47)</f>
        <v>0</v>
      </c>
      <c r="J44" s="504" t="s">
        <v>273</v>
      </c>
      <c r="K44" s="94"/>
      <c r="L44" s="92"/>
      <c r="M44" s="92"/>
      <c r="N44" s="90"/>
    </row>
    <row r="45" spans="1:14" ht="45.75" customHeight="1">
      <c r="A45" s="503"/>
      <c r="B45" s="451"/>
      <c r="C45" s="486"/>
      <c r="D45" s="81" t="s">
        <v>24</v>
      </c>
      <c r="E45" s="91">
        <v>0</v>
      </c>
      <c r="F45" s="91">
        <v>0</v>
      </c>
      <c r="G45" s="92">
        <v>0</v>
      </c>
      <c r="H45" s="93">
        <v>0</v>
      </c>
      <c r="I45" s="91">
        <v>0</v>
      </c>
      <c r="J45" s="504"/>
      <c r="K45" s="94"/>
      <c r="L45" s="92"/>
      <c r="M45" s="92"/>
      <c r="N45" s="90"/>
    </row>
    <row r="46" spans="1:14" ht="45.75" customHeight="1">
      <c r="A46" s="503"/>
      <c r="B46" s="451"/>
      <c r="C46" s="486"/>
      <c r="D46" s="81" t="s">
        <v>25</v>
      </c>
      <c r="E46" s="91">
        <v>0</v>
      </c>
      <c r="F46" s="91">
        <v>0</v>
      </c>
      <c r="G46" s="92">
        <v>0</v>
      </c>
      <c r="H46" s="93">
        <v>0</v>
      </c>
      <c r="I46" s="91">
        <v>0</v>
      </c>
      <c r="J46" s="504"/>
      <c r="K46" s="94"/>
      <c r="L46" s="92"/>
      <c r="M46" s="92"/>
      <c r="N46" s="90"/>
    </row>
    <row r="47" spans="1:14" ht="45.75" customHeight="1">
      <c r="A47" s="503"/>
      <c r="B47" s="451"/>
      <c r="C47" s="486"/>
      <c r="D47" s="96" t="s">
        <v>26</v>
      </c>
      <c r="E47" s="91">
        <v>0.22</v>
      </c>
      <c r="F47" s="91">
        <v>0.22</v>
      </c>
      <c r="G47" s="92">
        <v>0.22</v>
      </c>
      <c r="H47" s="93">
        <v>0</v>
      </c>
      <c r="I47" s="91">
        <v>0</v>
      </c>
      <c r="J47" s="504"/>
      <c r="K47" s="94"/>
      <c r="L47" s="92"/>
      <c r="M47" s="92"/>
      <c r="N47" s="90"/>
    </row>
    <row r="48" spans="1:14" ht="45.75" customHeight="1">
      <c r="A48" s="503" t="s">
        <v>52</v>
      </c>
      <c r="B48" s="451" t="s">
        <v>53</v>
      </c>
      <c r="C48" s="486"/>
      <c r="D48" s="77" t="s">
        <v>38</v>
      </c>
      <c r="E48" s="99">
        <f>SUM(E49:E51)</f>
        <v>0.04</v>
      </c>
      <c r="F48" s="99">
        <f>SUM(F49:F51)</f>
        <v>0.04</v>
      </c>
      <c r="G48" s="99">
        <f>SUM(G49:G51)</f>
        <v>0.04</v>
      </c>
      <c r="H48" s="88">
        <f>SUM(H49:H51)</f>
        <v>0</v>
      </c>
      <c r="I48" s="88">
        <f>SUM(I49:I51)</f>
        <v>0</v>
      </c>
      <c r="J48" s="504" t="s">
        <v>54</v>
      </c>
      <c r="K48" s="94"/>
      <c r="L48" s="92"/>
      <c r="M48" s="92"/>
      <c r="N48" s="90"/>
    </row>
    <row r="49" spans="1:14" ht="45.75" customHeight="1">
      <c r="A49" s="503"/>
      <c r="B49" s="451"/>
      <c r="C49" s="486"/>
      <c r="D49" s="81" t="s">
        <v>24</v>
      </c>
      <c r="E49" s="91">
        <v>0</v>
      </c>
      <c r="F49" s="91">
        <v>0</v>
      </c>
      <c r="G49" s="92">
        <v>0</v>
      </c>
      <c r="H49" s="93">
        <v>0</v>
      </c>
      <c r="I49" s="91">
        <v>0</v>
      </c>
      <c r="J49" s="504"/>
      <c r="K49" s="94"/>
      <c r="L49" s="92"/>
      <c r="M49" s="92"/>
      <c r="N49" s="90"/>
    </row>
    <row r="50" spans="1:14" ht="45.75" customHeight="1">
      <c r="A50" s="503"/>
      <c r="B50" s="451"/>
      <c r="C50" s="486"/>
      <c r="D50" s="81" t="s">
        <v>25</v>
      </c>
      <c r="E50" s="91">
        <v>0</v>
      </c>
      <c r="F50" s="91">
        <v>0</v>
      </c>
      <c r="G50" s="92">
        <v>0</v>
      </c>
      <c r="H50" s="93">
        <v>0</v>
      </c>
      <c r="I50" s="91">
        <v>0</v>
      </c>
      <c r="J50" s="504"/>
      <c r="K50" s="94"/>
      <c r="L50" s="92"/>
      <c r="M50" s="92"/>
      <c r="N50" s="90"/>
    </row>
    <row r="51" spans="1:14" ht="45.75" customHeight="1">
      <c r="A51" s="503"/>
      <c r="B51" s="451"/>
      <c r="C51" s="486"/>
      <c r="D51" s="96" t="s">
        <v>26</v>
      </c>
      <c r="E51" s="91">
        <v>0.04</v>
      </c>
      <c r="F51" s="91">
        <v>0.04</v>
      </c>
      <c r="G51" s="92">
        <v>0.04</v>
      </c>
      <c r="H51" s="93">
        <v>0</v>
      </c>
      <c r="I51" s="91">
        <v>0</v>
      </c>
      <c r="J51" s="504"/>
      <c r="K51" s="94"/>
      <c r="L51" s="92"/>
      <c r="M51" s="92"/>
      <c r="N51" s="90"/>
    </row>
    <row r="52" spans="1:14" ht="78" customHeight="1">
      <c r="A52" s="470" t="s">
        <v>55</v>
      </c>
      <c r="B52" s="100" t="s">
        <v>56</v>
      </c>
      <c r="C52" s="101"/>
      <c r="D52" s="102"/>
      <c r="E52" s="103"/>
      <c r="F52" s="103"/>
      <c r="G52" s="103"/>
      <c r="H52" s="103"/>
      <c r="I52" s="103"/>
      <c r="J52" s="104"/>
      <c r="K52" s="85"/>
      <c r="L52" s="85"/>
      <c r="M52" s="85"/>
      <c r="N52" s="105"/>
    </row>
    <row r="53" spans="1:14" ht="32.25" customHeight="1">
      <c r="A53" s="470"/>
      <c r="B53" s="68" t="s">
        <v>33</v>
      </c>
      <c r="C53" s="106"/>
      <c r="D53" s="107"/>
      <c r="E53" s="106">
        <v>54.14</v>
      </c>
      <c r="F53" s="106"/>
      <c r="G53" s="106"/>
      <c r="H53" s="106">
        <v>54.4</v>
      </c>
      <c r="I53" s="106">
        <v>54.66</v>
      </c>
      <c r="J53" s="108"/>
      <c r="K53" s="109"/>
      <c r="L53" s="108">
        <v>55.07</v>
      </c>
      <c r="M53" s="106">
        <v>56</v>
      </c>
      <c r="N53" s="110"/>
    </row>
    <row r="54" spans="1:14" ht="28.5" customHeight="1">
      <c r="A54" s="74"/>
      <c r="B54" s="75" t="s">
        <v>34</v>
      </c>
      <c r="C54" s="501" t="s">
        <v>35</v>
      </c>
      <c r="D54" s="501"/>
      <c r="E54" s="501"/>
      <c r="F54" s="501"/>
      <c r="G54" s="501"/>
      <c r="H54" s="501"/>
      <c r="I54" s="501"/>
      <c r="J54" s="501"/>
      <c r="K54" s="502"/>
      <c r="L54" s="502"/>
      <c r="M54" s="502"/>
      <c r="N54" s="502"/>
    </row>
    <row r="55" spans="1:14" s="23" customFormat="1" ht="24" customHeight="1">
      <c r="A55" s="503" t="s">
        <v>57</v>
      </c>
      <c r="B55" s="451" t="s">
        <v>58</v>
      </c>
      <c r="C55" s="486"/>
      <c r="D55" s="77" t="s">
        <v>38</v>
      </c>
      <c r="E55" s="78">
        <f>SUM(E56:E58)</f>
        <v>0</v>
      </c>
      <c r="F55" s="78">
        <f>SUM(F56:F58)</f>
        <v>0</v>
      </c>
      <c r="G55" s="78">
        <f>SUM(G56:G58)</f>
        <v>0</v>
      </c>
      <c r="H55" s="78">
        <f>SUM(H56:H58)</f>
        <v>5</v>
      </c>
      <c r="I55" s="78">
        <f>SUM(I56:I58)</f>
        <v>50</v>
      </c>
      <c r="J55" s="454"/>
      <c r="K55" s="79">
        <f>SUM(K56:K58)</f>
        <v>0</v>
      </c>
      <c r="L55" s="78">
        <f>SUM(L56:L58)</f>
        <v>50</v>
      </c>
      <c r="M55" s="78">
        <f>SUM(M56:M58)</f>
        <v>0</v>
      </c>
      <c r="N55" s="80">
        <f>E55+H55+I55+K55+L55+M55</f>
        <v>105</v>
      </c>
    </row>
    <row r="56" spans="1:14" ht="24" customHeight="1">
      <c r="A56" s="503"/>
      <c r="B56" s="451"/>
      <c r="C56" s="486"/>
      <c r="D56" s="81" t="s">
        <v>24</v>
      </c>
      <c r="E56" s="82"/>
      <c r="F56" s="82"/>
      <c r="G56" s="82"/>
      <c r="H56" s="83">
        <v>0</v>
      </c>
      <c r="I56" s="83">
        <v>0</v>
      </c>
      <c r="J56" s="454"/>
      <c r="K56" s="84"/>
      <c r="L56" s="85">
        <v>0</v>
      </c>
      <c r="M56" s="85"/>
      <c r="N56" s="86">
        <f>E56+H56+I56+K56+L56+M56</f>
        <v>0</v>
      </c>
    </row>
    <row r="57" spans="1:14" ht="24" customHeight="1">
      <c r="A57" s="503"/>
      <c r="B57" s="451"/>
      <c r="C57" s="486"/>
      <c r="D57" s="81" t="s">
        <v>25</v>
      </c>
      <c r="E57" s="82"/>
      <c r="F57" s="82"/>
      <c r="G57" s="82"/>
      <c r="H57" s="83">
        <v>4.85</v>
      </c>
      <c r="I57" s="83">
        <v>49.6</v>
      </c>
      <c r="J57" s="454"/>
      <c r="K57" s="84"/>
      <c r="L57" s="85">
        <v>49.6</v>
      </c>
      <c r="M57" s="85"/>
      <c r="N57" s="86">
        <f>E57+H57+I57+K57+L57+M57</f>
        <v>104.05000000000001</v>
      </c>
    </row>
    <row r="58" spans="1:14" ht="24" customHeight="1">
      <c r="A58" s="503"/>
      <c r="B58" s="451"/>
      <c r="C58" s="486"/>
      <c r="D58" s="81" t="s">
        <v>26</v>
      </c>
      <c r="E58" s="82"/>
      <c r="F58" s="82"/>
      <c r="G58" s="82"/>
      <c r="H58" s="83">
        <v>0.15</v>
      </c>
      <c r="I58" s="83">
        <v>0.4</v>
      </c>
      <c r="J58" s="454"/>
      <c r="K58" s="84"/>
      <c r="L58" s="85">
        <v>0.4</v>
      </c>
      <c r="M58" s="85"/>
      <c r="N58" s="86">
        <f>E58+H58+I58+K58+L58+M58</f>
        <v>0.9500000000000001</v>
      </c>
    </row>
    <row r="59" spans="1:14" ht="126" customHeight="1">
      <c r="A59" s="470" t="s">
        <v>59</v>
      </c>
      <c r="B59" s="100" t="s">
        <v>60</v>
      </c>
      <c r="C59" s="101"/>
      <c r="D59" s="102"/>
      <c r="E59" s="103"/>
      <c r="F59" s="103"/>
      <c r="G59" s="103"/>
      <c r="H59" s="103"/>
      <c r="I59" s="103"/>
      <c r="J59" s="104"/>
      <c r="K59" s="85"/>
      <c r="L59" s="85"/>
      <c r="M59" s="85"/>
      <c r="N59" s="105"/>
    </row>
    <row r="60" spans="1:14" ht="49.5" customHeight="1">
      <c r="A60" s="470"/>
      <c r="B60" s="68" t="s">
        <v>33</v>
      </c>
      <c r="C60" s="106"/>
      <c r="D60" s="111"/>
      <c r="E60" s="106">
        <v>4</v>
      </c>
      <c r="F60" s="106"/>
      <c r="G60" s="106"/>
      <c r="H60" s="106">
        <v>6.6</v>
      </c>
      <c r="I60" s="106">
        <v>8.8</v>
      </c>
      <c r="J60" s="108"/>
      <c r="K60" s="109"/>
      <c r="L60" s="108">
        <v>11.8</v>
      </c>
      <c r="M60" s="106">
        <v>14.3</v>
      </c>
      <c r="N60" s="110"/>
    </row>
    <row r="61" spans="1:14" ht="24" customHeight="1">
      <c r="A61" s="74"/>
      <c r="B61" s="75" t="s">
        <v>34</v>
      </c>
      <c r="C61" s="501" t="s">
        <v>35</v>
      </c>
      <c r="D61" s="501"/>
      <c r="E61" s="501"/>
      <c r="F61" s="501"/>
      <c r="G61" s="501"/>
      <c r="H61" s="501"/>
      <c r="I61" s="501"/>
      <c r="J61" s="501"/>
      <c r="K61" s="502"/>
      <c r="L61" s="502"/>
      <c r="M61" s="502"/>
      <c r="N61" s="502"/>
    </row>
    <row r="62" spans="1:14" ht="24" customHeight="1">
      <c r="A62" s="503" t="s">
        <v>61</v>
      </c>
      <c r="B62" s="451" t="s">
        <v>62</v>
      </c>
      <c r="C62" s="486"/>
      <c r="D62" s="77" t="s">
        <v>38</v>
      </c>
      <c r="E62" s="78">
        <f>SUM(E63:E65)</f>
        <v>0</v>
      </c>
      <c r="F62" s="78">
        <f>SUM(F63:F65)</f>
        <v>0</v>
      </c>
      <c r="G62" s="78">
        <f>SUM(G63:G65)</f>
        <v>0</v>
      </c>
      <c r="H62" s="78">
        <f>SUM(H63:H65)</f>
        <v>82.73816500000001</v>
      </c>
      <c r="I62" s="78">
        <f>SUM(I63:I65)</f>
        <v>82.74</v>
      </c>
      <c r="J62" s="454"/>
      <c r="K62" s="79">
        <f>SUM(K63:K65)</f>
        <v>3.992</v>
      </c>
      <c r="L62" s="78">
        <f>SUM(L63:L65)</f>
        <v>0</v>
      </c>
      <c r="M62" s="78">
        <f>SUM(M63:M65)</f>
        <v>0</v>
      </c>
      <c r="N62" s="80">
        <f>E62+H62+I62+K62+L62+M62</f>
        <v>169.47016499999998</v>
      </c>
    </row>
    <row r="63" spans="1:14" ht="24" customHeight="1">
      <c r="A63" s="503"/>
      <c r="B63" s="451"/>
      <c r="C63" s="486"/>
      <c r="D63" s="81" t="s">
        <v>24</v>
      </c>
      <c r="E63" s="82">
        <v>0</v>
      </c>
      <c r="F63" s="82"/>
      <c r="G63" s="82"/>
      <c r="H63" s="83">
        <v>0</v>
      </c>
      <c r="I63" s="83">
        <v>0</v>
      </c>
      <c r="J63" s="454"/>
      <c r="K63" s="84">
        <v>0</v>
      </c>
      <c r="L63" s="85"/>
      <c r="M63" s="85"/>
      <c r="N63" s="86">
        <f>E63+H63+I63+K63+L63+M63</f>
        <v>0</v>
      </c>
    </row>
    <row r="64" spans="1:14" ht="24" customHeight="1">
      <c r="A64" s="503"/>
      <c r="B64" s="451"/>
      <c r="C64" s="486"/>
      <c r="D64" s="81" t="s">
        <v>25</v>
      </c>
      <c r="E64" s="82">
        <v>0</v>
      </c>
      <c r="F64" s="82"/>
      <c r="G64" s="82"/>
      <c r="H64" s="83">
        <v>82.07626</v>
      </c>
      <c r="I64" s="83">
        <v>82.08</v>
      </c>
      <c r="J64" s="454"/>
      <c r="K64" s="84">
        <v>3.96</v>
      </c>
      <c r="L64" s="85"/>
      <c r="M64" s="85"/>
      <c r="N64" s="86">
        <f>E64+H64+I64+K64+L64+M64</f>
        <v>168.11626</v>
      </c>
    </row>
    <row r="65" spans="1:14" ht="24" customHeight="1">
      <c r="A65" s="503"/>
      <c r="B65" s="451"/>
      <c r="C65" s="486"/>
      <c r="D65" s="81" t="s">
        <v>26</v>
      </c>
      <c r="E65" s="82">
        <v>0</v>
      </c>
      <c r="F65" s="82"/>
      <c r="G65" s="82"/>
      <c r="H65" s="83">
        <v>0.661905</v>
      </c>
      <c r="I65" s="83">
        <v>0.66</v>
      </c>
      <c r="J65" s="454"/>
      <c r="K65" s="84">
        <v>0.032</v>
      </c>
      <c r="L65" s="85"/>
      <c r="M65" s="85"/>
      <c r="N65" s="86">
        <f>E65+H65+I65+K65+L65+M65</f>
        <v>1.3539050000000001</v>
      </c>
    </row>
    <row r="66" spans="1:14" s="23" customFormat="1" ht="40.5">
      <c r="A66" s="471" t="str">
        <f>E15</f>
        <v>I</v>
      </c>
      <c r="B66" s="112" t="s">
        <v>63</v>
      </c>
      <c r="C66" s="472"/>
      <c r="D66" s="113" t="s">
        <v>23</v>
      </c>
      <c r="E66" s="114">
        <f>E67+E68+E69</f>
        <v>47.678331</v>
      </c>
      <c r="F66" s="114">
        <f>F67+F68+F69</f>
        <v>39.219731</v>
      </c>
      <c r="G66" s="114">
        <f>G67+G68+G69</f>
        <v>39.219731</v>
      </c>
      <c r="H66" s="114">
        <f>H67+H68+H69</f>
        <v>88.776165</v>
      </c>
      <c r="I66" s="114">
        <f>I67+I68+I69</f>
        <v>155.37800000000001</v>
      </c>
      <c r="J66" s="473"/>
      <c r="K66" s="116">
        <f>K67+K68+K69</f>
        <v>3.992</v>
      </c>
      <c r="L66" s="114">
        <f>L67+L68+L69</f>
        <v>66.5</v>
      </c>
      <c r="M66" s="114">
        <f>M67+M68+M69</f>
        <v>4.2</v>
      </c>
      <c r="N66" s="117">
        <f>N67+N68+N69</f>
        <v>366.524496</v>
      </c>
    </row>
    <row r="67" spans="1:14" s="123" customFormat="1" ht="20.25">
      <c r="A67" s="471"/>
      <c r="B67" s="474" t="str">
        <f>F15</f>
        <v>ДЕМОГРАФИЯ</v>
      </c>
      <c r="C67" s="472"/>
      <c r="D67" s="118" t="s">
        <v>24</v>
      </c>
      <c r="E67" s="119">
        <f aca="true" t="shared" si="5" ref="E67:I69">E21+E25+E29+E33+E37+E41+E45+E49+E56+E63</f>
        <v>0</v>
      </c>
      <c r="F67" s="119">
        <f t="shared" si="5"/>
        <v>0</v>
      </c>
      <c r="G67" s="119">
        <f t="shared" si="5"/>
        <v>0</v>
      </c>
      <c r="H67" s="119">
        <f t="shared" si="5"/>
        <v>0</v>
      </c>
      <c r="I67" s="119">
        <f t="shared" si="5"/>
        <v>0</v>
      </c>
      <c r="J67" s="473"/>
      <c r="K67" s="120">
        <f>K21+K25+K29+K33+K56+K63</f>
        <v>0</v>
      </c>
      <c r="L67" s="121">
        <f aca="true" t="shared" si="6" ref="L67:M69">L63+L56+L37+L33+L29+L25+L21</f>
        <v>0</v>
      </c>
      <c r="M67" s="121">
        <f t="shared" si="6"/>
        <v>0</v>
      </c>
      <c r="N67" s="122">
        <f>E67+H67+I67+K67+L67+M67</f>
        <v>0</v>
      </c>
    </row>
    <row r="68" spans="1:14" s="123" customFormat="1" ht="28.5" customHeight="1">
      <c r="A68" s="471"/>
      <c r="B68" s="474"/>
      <c r="C68" s="472"/>
      <c r="D68" s="118" t="s">
        <v>25</v>
      </c>
      <c r="E68" s="119">
        <f t="shared" si="5"/>
        <v>46.3776</v>
      </c>
      <c r="F68" s="119">
        <f t="shared" si="5"/>
        <v>37.984</v>
      </c>
      <c r="G68" s="119">
        <f t="shared" si="5"/>
        <v>37.984</v>
      </c>
      <c r="H68" s="119">
        <f t="shared" si="5"/>
        <v>86.92626</v>
      </c>
      <c r="I68" s="119">
        <f t="shared" si="5"/>
        <v>152.632</v>
      </c>
      <c r="J68" s="473"/>
      <c r="K68" s="120">
        <f>K22+K26+K30+K34+K57+K64</f>
        <v>3.96</v>
      </c>
      <c r="L68" s="121">
        <f t="shared" si="6"/>
        <v>65.605</v>
      </c>
      <c r="M68" s="121">
        <f t="shared" si="6"/>
        <v>4.074</v>
      </c>
      <c r="N68" s="122">
        <f>E68+H68+I68+K68+L68+M68</f>
        <v>359.57486</v>
      </c>
    </row>
    <row r="69" spans="1:14" s="23" customFormat="1" ht="20.25">
      <c r="A69" s="471"/>
      <c r="B69" s="474"/>
      <c r="C69" s="472"/>
      <c r="D69" s="124" t="s">
        <v>26</v>
      </c>
      <c r="E69" s="119">
        <f t="shared" si="5"/>
        <v>1.300731</v>
      </c>
      <c r="F69" s="119">
        <f t="shared" si="5"/>
        <v>1.2357310000000001</v>
      </c>
      <c r="G69" s="119">
        <f t="shared" si="5"/>
        <v>1.235731</v>
      </c>
      <c r="H69" s="119">
        <f t="shared" si="5"/>
        <v>1.849905</v>
      </c>
      <c r="I69" s="119">
        <f t="shared" si="5"/>
        <v>2.746</v>
      </c>
      <c r="J69" s="473"/>
      <c r="K69" s="120">
        <f>K23+K27+K31+K35+K58+K65</f>
        <v>0.032</v>
      </c>
      <c r="L69" s="121">
        <f t="shared" si="6"/>
        <v>0.895</v>
      </c>
      <c r="M69" s="121">
        <f t="shared" si="6"/>
        <v>0.126</v>
      </c>
      <c r="N69" s="125">
        <f>E69+H69+I69+K69+L69+M69</f>
        <v>6.949636000000001</v>
      </c>
    </row>
    <row r="70" spans="1:14" s="23" customFormat="1" ht="53.25" customHeight="1">
      <c r="A70" s="54"/>
      <c r="B70" s="55"/>
      <c r="C70" s="55"/>
      <c r="D70" s="55"/>
      <c r="E70" s="56" t="s">
        <v>64</v>
      </c>
      <c r="F70" s="57" t="s">
        <v>65</v>
      </c>
      <c r="G70" s="58"/>
      <c r="H70" s="55"/>
      <c r="I70" s="55"/>
      <c r="J70" s="55"/>
      <c r="K70" s="59"/>
      <c r="L70" s="55"/>
      <c r="M70" s="55"/>
      <c r="N70" s="60"/>
    </row>
    <row r="71" spans="1:14" s="23" customFormat="1" ht="53.25" customHeight="1">
      <c r="A71" s="499" t="s">
        <v>66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</row>
    <row r="72" spans="1:14" s="23" customFormat="1" ht="53.25" customHeight="1">
      <c r="A72" s="500" t="s">
        <v>31</v>
      </c>
      <c r="B72" s="126" t="s">
        <v>67</v>
      </c>
      <c r="C72" s="127"/>
      <c r="D72" s="128"/>
      <c r="E72" s="129">
        <v>34</v>
      </c>
      <c r="F72" s="129"/>
      <c r="G72" s="129"/>
      <c r="H72" s="129"/>
      <c r="I72" s="129"/>
      <c r="J72" s="129"/>
      <c r="K72" s="130"/>
      <c r="L72" s="129"/>
      <c r="M72" s="129"/>
      <c r="N72" s="131"/>
    </row>
    <row r="73" spans="1:14" s="23" customFormat="1" ht="53.25" customHeight="1">
      <c r="A73" s="500"/>
      <c r="B73" s="132" t="s">
        <v>33</v>
      </c>
      <c r="C73" s="133"/>
      <c r="D73" s="134"/>
      <c r="E73" s="135"/>
      <c r="F73" s="136"/>
      <c r="G73" s="136"/>
      <c r="H73" s="136"/>
      <c r="I73" s="136"/>
      <c r="J73" s="137"/>
      <c r="K73" s="138"/>
      <c r="L73" s="136"/>
      <c r="M73" s="136"/>
      <c r="N73" s="139"/>
    </row>
    <row r="74" spans="1:14" s="23" customFormat="1" ht="72.75" customHeight="1">
      <c r="A74" s="497" t="s">
        <v>55</v>
      </c>
      <c r="B74" s="140" t="s">
        <v>68</v>
      </c>
      <c r="C74" s="141"/>
      <c r="D74" s="142"/>
      <c r="E74" s="143">
        <v>12363</v>
      </c>
      <c r="F74" s="143"/>
      <c r="G74" s="143"/>
      <c r="H74" s="143"/>
      <c r="I74" s="143"/>
      <c r="J74" s="143"/>
      <c r="K74" s="144"/>
      <c r="L74" s="143"/>
      <c r="M74" s="143"/>
      <c r="N74" s="145"/>
    </row>
    <row r="75" spans="1:14" s="23" customFormat="1" ht="53.25" customHeight="1">
      <c r="A75" s="497"/>
      <c r="B75" s="132" t="s">
        <v>33</v>
      </c>
      <c r="C75" s="133"/>
      <c r="D75" s="134"/>
      <c r="E75" s="135"/>
      <c r="F75" s="136"/>
      <c r="G75" s="136"/>
      <c r="H75" s="136"/>
      <c r="I75" s="136"/>
      <c r="J75" s="137"/>
      <c r="K75" s="138"/>
      <c r="L75" s="136"/>
      <c r="M75" s="136"/>
      <c r="N75" s="139"/>
    </row>
    <row r="76" spans="1:14" s="23" customFormat="1" ht="92.25" customHeight="1">
      <c r="A76" s="497" t="s">
        <v>59</v>
      </c>
      <c r="B76" s="140" t="s">
        <v>69</v>
      </c>
      <c r="C76" s="141"/>
      <c r="D76" s="142"/>
      <c r="E76" s="143"/>
      <c r="F76" s="143"/>
      <c r="G76" s="143"/>
      <c r="H76" s="143"/>
      <c r="I76" s="143"/>
      <c r="J76" s="143"/>
      <c r="K76" s="144"/>
      <c r="L76" s="143"/>
      <c r="M76" s="143"/>
      <c r="N76" s="145"/>
    </row>
    <row r="77" spans="1:14" s="23" customFormat="1" ht="53.25" customHeight="1">
      <c r="A77" s="497"/>
      <c r="B77" s="132" t="s">
        <v>33</v>
      </c>
      <c r="C77" s="133"/>
      <c r="D77" s="134"/>
      <c r="E77" s="135" t="s">
        <v>70</v>
      </c>
      <c r="F77" s="136"/>
      <c r="G77" s="136"/>
      <c r="H77" s="136"/>
      <c r="I77" s="136"/>
      <c r="J77" s="137"/>
      <c r="K77" s="138"/>
      <c r="L77" s="136"/>
      <c r="M77" s="136"/>
      <c r="N77" s="139"/>
    </row>
    <row r="78" spans="1:14" s="23" customFormat="1" ht="107.25" customHeight="1">
      <c r="A78" s="498" t="s">
        <v>71</v>
      </c>
      <c r="B78" s="140" t="s">
        <v>72</v>
      </c>
      <c r="C78" s="141"/>
      <c r="D78" s="142"/>
      <c r="E78" s="143"/>
      <c r="F78" s="143"/>
      <c r="G78" s="143"/>
      <c r="H78" s="143"/>
      <c r="I78" s="143"/>
      <c r="J78" s="143"/>
      <c r="K78" s="144"/>
      <c r="L78" s="143"/>
      <c r="M78" s="143"/>
      <c r="N78" s="145"/>
    </row>
    <row r="79" spans="1:14" s="23" customFormat="1" ht="53.25" customHeight="1">
      <c r="A79" s="498"/>
      <c r="B79" s="132" t="s">
        <v>33</v>
      </c>
      <c r="C79" s="146"/>
      <c r="D79" s="147"/>
      <c r="E79" s="148" t="s">
        <v>70</v>
      </c>
      <c r="F79" s="149"/>
      <c r="G79" s="149"/>
      <c r="H79" s="149"/>
      <c r="I79" s="149"/>
      <c r="J79" s="150"/>
      <c r="K79" s="151"/>
      <c r="L79" s="149"/>
      <c r="M79" s="149"/>
      <c r="N79" s="152"/>
    </row>
    <row r="80" spans="1:14" s="23" customFormat="1" ht="40.5">
      <c r="A80" s="471" t="str">
        <f>E70</f>
        <v>II</v>
      </c>
      <c r="B80" s="112" t="s">
        <v>63</v>
      </c>
      <c r="C80" s="472"/>
      <c r="D80" s="113" t="s">
        <v>23</v>
      </c>
      <c r="E80" s="114">
        <f>E81+E82+E83</f>
        <v>0</v>
      </c>
      <c r="F80" s="114">
        <f>F81+F82+F83</f>
        <v>0</v>
      </c>
      <c r="G80" s="114">
        <f>G81+G82+G83</f>
        <v>0</v>
      </c>
      <c r="H80" s="114">
        <f>H81+H82+H83</f>
        <v>0</v>
      </c>
      <c r="I80" s="114">
        <f>I81+I82+I83</f>
        <v>0</v>
      </c>
      <c r="J80" s="473"/>
      <c r="K80" s="116">
        <f>K81+K82+K83</f>
        <v>0</v>
      </c>
      <c r="L80" s="114">
        <f>L81+L82+L83</f>
        <v>0</v>
      </c>
      <c r="M80" s="114">
        <f>M81+M82+M83</f>
        <v>0</v>
      </c>
      <c r="N80" s="117">
        <f>N81+N82+N83</f>
        <v>0</v>
      </c>
    </row>
    <row r="81" spans="1:14" s="23" customFormat="1" ht="20.25">
      <c r="A81" s="471"/>
      <c r="B81" s="474" t="str">
        <f>F70</f>
        <v>ЗДРАВООХРАНЕНИЕ</v>
      </c>
      <c r="C81" s="472"/>
      <c r="D81" s="118" t="s">
        <v>24</v>
      </c>
      <c r="E81" s="119"/>
      <c r="F81" s="119"/>
      <c r="G81" s="119"/>
      <c r="H81" s="119"/>
      <c r="I81" s="119"/>
      <c r="J81" s="473"/>
      <c r="K81" s="120"/>
      <c r="L81" s="121"/>
      <c r="M81" s="121"/>
      <c r="N81" s="122">
        <f>E81+H81+I81+K81+L81+M81</f>
        <v>0</v>
      </c>
    </row>
    <row r="82" spans="1:14" s="23" customFormat="1" ht="20.25">
      <c r="A82" s="471"/>
      <c r="B82" s="474"/>
      <c r="C82" s="472"/>
      <c r="D82" s="118" t="s">
        <v>25</v>
      </c>
      <c r="E82" s="119"/>
      <c r="F82" s="119"/>
      <c r="G82" s="119"/>
      <c r="H82" s="119"/>
      <c r="I82" s="119"/>
      <c r="J82" s="473"/>
      <c r="K82" s="120"/>
      <c r="L82" s="121"/>
      <c r="M82" s="121"/>
      <c r="N82" s="122">
        <f>E82+H82+I82+K82+L82+M82</f>
        <v>0</v>
      </c>
    </row>
    <row r="83" spans="1:14" s="23" customFormat="1" ht="20.25">
      <c r="A83" s="471"/>
      <c r="B83" s="474"/>
      <c r="C83" s="472"/>
      <c r="D83" s="124" t="s">
        <v>26</v>
      </c>
      <c r="E83" s="153"/>
      <c r="F83" s="153"/>
      <c r="G83" s="153"/>
      <c r="H83" s="153"/>
      <c r="I83" s="153"/>
      <c r="J83" s="473"/>
      <c r="K83" s="120"/>
      <c r="L83" s="154"/>
      <c r="M83" s="154"/>
      <c r="N83" s="125">
        <f>E83+H83+I83+K83+L83+M83</f>
        <v>0</v>
      </c>
    </row>
    <row r="84" spans="1:14" s="23" customFormat="1" ht="39.75" customHeight="1">
      <c r="A84" s="54"/>
      <c r="B84" s="55"/>
      <c r="C84" s="55"/>
      <c r="D84" s="55"/>
      <c r="E84" s="56" t="s">
        <v>73</v>
      </c>
      <c r="F84" s="57" t="s">
        <v>74</v>
      </c>
      <c r="G84" s="58"/>
      <c r="H84" s="55"/>
      <c r="I84" s="55"/>
      <c r="J84" s="55"/>
      <c r="K84" s="59"/>
      <c r="L84" s="55"/>
      <c r="M84" s="55"/>
      <c r="N84" s="60"/>
    </row>
    <row r="85" spans="1:14" s="23" customFormat="1" ht="21" customHeight="1">
      <c r="A85" s="482" t="s">
        <v>75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1:14" s="23" customFormat="1" ht="195">
      <c r="A86" s="481" t="s">
        <v>31</v>
      </c>
      <c r="B86" s="61" t="s">
        <v>76</v>
      </c>
      <c r="C86" s="62"/>
      <c r="D86" s="63"/>
      <c r="E86" s="62"/>
      <c r="F86" s="62"/>
      <c r="G86" s="62"/>
      <c r="H86" s="62"/>
      <c r="I86" s="62"/>
      <c r="J86" s="64"/>
      <c r="K86" s="65"/>
      <c r="L86" s="66"/>
      <c r="M86" s="66"/>
      <c r="N86" s="67"/>
    </row>
    <row r="87" spans="1:14" s="23" customFormat="1" ht="20.25">
      <c r="A87" s="481"/>
      <c r="B87" s="68" t="s">
        <v>77</v>
      </c>
      <c r="C87" s="69"/>
      <c r="D87" s="70"/>
      <c r="E87" s="69">
        <v>600</v>
      </c>
      <c r="F87" s="69"/>
      <c r="G87" s="69"/>
      <c r="H87" s="69">
        <v>1000</v>
      </c>
      <c r="I87" s="69">
        <v>1400</v>
      </c>
      <c r="J87" s="71"/>
      <c r="K87" s="72"/>
      <c r="L87" s="69">
        <v>2000</v>
      </c>
      <c r="M87" s="69">
        <v>3000</v>
      </c>
      <c r="N87" s="73"/>
    </row>
    <row r="88" spans="1:14" s="23" customFormat="1" ht="20.25" customHeight="1">
      <c r="A88" s="74"/>
      <c r="B88" s="75" t="s">
        <v>34</v>
      </c>
      <c r="C88" s="476" t="s">
        <v>35</v>
      </c>
      <c r="D88" s="476"/>
      <c r="E88" s="476"/>
      <c r="F88" s="476"/>
      <c r="G88" s="476"/>
      <c r="H88" s="476"/>
      <c r="I88" s="476"/>
      <c r="J88" s="476"/>
      <c r="K88" s="477"/>
      <c r="L88" s="477"/>
      <c r="M88" s="477"/>
      <c r="N88" s="477"/>
    </row>
    <row r="89" spans="1:14" s="23" customFormat="1" ht="51.75" customHeight="1">
      <c r="A89" s="478" t="s">
        <v>36</v>
      </c>
      <c r="B89" s="451" t="s">
        <v>78</v>
      </c>
      <c r="C89" s="479"/>
      <c r="D89" s="155" t="s">
        <v>38</v>
      </c>
      <c r="E89" s="78">
        <f>SUM(E90:E92)</f>
        <v>5.15</v>
      </c>
      <c r="F89" s="78">
        <f>SUM(F90:F92)</f>
        <v>5.15</v>
      </c>
      <c r="G89" s="78">
        <f>SUM(G90:G92)</f>
        <v>5.15</v>
      </c>
      <c r="H89" s="78">
        <f>SUM(H90:H92)</f>
        <v>0</v>
      </c>
      <c r="I89" s="78">
        <f>SUM(I90:I92)</f>
        <v>0</v>
      </c>
      <c r="J89" s="496" t="s">
        <v>79</v>
      </c>
      <c r="K89" s="156">
        <f>SUM(K90:K92)</f>
        <v>0</v>
      </c>
      <c r="L89" s="78">
        <f>SUM(L90:L92)</f>
        <v>0</v>
      </c>
      <c r="M89" s="78">
        <f>SUM(M90:M92)</f>
        <v>0</v>
      </c>
      <c r="N89" s="80">
        <f aca="true" t="shared" si="7" ref="N89:N96">E89+H89+I89+K89+L89+M89</f>
        <v>5.15</v>
      </c>
    </row>
    <row r="90" spans="1:14" s="23" customFormat="1" ht="46.5" customHeight="1">
      <c r="A90" s="478"/>
      <c r="B90" s="451"/>
      <c r="C90" s="479"/>
      <c r="D90" s="157" t="s">
        <v>24</v>
      </c>
      <c r="E90" s="158">
        <v>0</v>
      </c>
      <c r="F90" s="158">
        <v>0</v>
      </c>
      <c r="G90" s="92">
        <v>0</v>
      </c>
      <c r="H90" s="92">
        <v>0</v>
      </c>
      <c r="I90" s="92">
        <v>0</v>
      </c>
      <c r="J90" s="496"/>
      <c r="K90" s="159"/>
      <c r="L90" s="160"/>
      <c r="M90" s="160"/>
      <c r="N90" s="86">
        <f t="shared" si="7"/>
        <v>0</v>
      </c>
    </row>
    <row r="91" spans="1:14" s="23" customFormat="1" ht="47.25" customHeight="1">
      <c r="A91" s="478"/>
      <c r="B91" s="451"/>
      <c r="C91" s="479"/>
      <c r="D91" s="157" t="s">
        <v>25</v>
      </c>
      <c r="E91" s="158">
        <v>0</v>
      </c>
      <c r="F91" s="158">
        <v>0</v>
      </c>
      <c r="G91" s="92">
        <v>0</v>
      </c>
      <c r="H91" s="92">
        <v>0</v>
      </c>
      <c r="I91" s="92">
        <v>0</v>
      </c>
      <c r="J91" s="496"/>
      <c r="K91" s="159"/>
      <c r="L91" s="160"/>
      <c r="M91" s="160"/>
      <c r="N91" s="86">
        <f t="shared" si="7"/>
        <v>0</v>
      </c>
    </row>
    <row r="92" spans="1:14" s="23" customFormat="1" ht="51" customHeight="1">
      <c r="A92" s="478"/>
      <c r="B92" s="451"/>
      <c r="C92" s="479"/>
      <c r="D92" s="161" t="s">
        <v>26</v>
      </c>
      <c r="E92" s="162">
        <v>5.15</v>
      </c>
      <c r="F92" s="78">
        <v>5.15</v>
      </c>
      <c r="G92" s="88">
        <v>5.15</v>
      </c>
      <c r="H92" s="92">
        <v>0</v>
      </c>
      <c r="I92" s="92">
        <v>0</v>
      </c>
      <c r="J92" s="496"/>
      <c r="K92" s="159"/>
      <c r="L92" s="160"/>
      <c r="M92" s="160"/>
      <c r="N92" s="80">
        <f t="shared" si="7"/>
        <v>5.15</v>
      </c>
    </row>
    <row r="93" spans="1:14" s="23" customFormat="1" ht="51.75" customHeight="1">
      <c r="A93" s="478" t="s">
        <v>36</v>
      </c>
      <c r="B93" s="451" t="s">
        <v>80</v>
      </c>
      <c r="C93" s="479"/>
      <c r="D93" s="155" t="s">
        <v>38</v>
      </c>
      <c r="E93" s="78">
        <f>SUM(E94:E96)</f>
        <v>3.4499999999999997</v>
      </c>
      <c r="F93" s="78">
        <f>SUM(F94:F96)</f>
        <v>3.44</v>
      </c>
      <c r="G93" s="78">
        <f>SUM(G94:G96)</f>
        <v>3.44</v>
      </c>
      <c r="H93" s="78">
        <f>SUM(H94:H96)</f>
        <v>0</v>
      </c>
      <c r="I93" s="78">
        <f>SUM(I94:I96)</f>
        <v>0</v>
      </c>
      <c r="J93" s="495" t="s">
        <v>81</v>
      </c>
      <c r="K93" s="156">
        <f>SUM(K94:K96)</f>
        <v>0</v>
      </c>
      <c r="L93" s="78">
        <f>SUM(L94:L96)</f>
        <v>0</v>
      </c>
      <c r="M93" s="78">
        <f>SUM(M94:M96)</f>
        <v>0</v>
      </c>
      <c r="N93" s="80">
        <f t="shared" si="7"/>
        <v>3.4499999999999997</v>
      </c>
    </row>
    <row r="94" spans="1:14" s="23" customFormat="1" ht="46.5" customHeight="1">
      <c r="A94" s="478"/>
      <c r="B94" s="451"/>
      <c r="C94" s="479"/>
      <c r="D94" s="157" t="s">
        <v>24</v>
      </c>
      <c r="E94" s="158">
        <v>3.28</v>
      </c>
      <c r="F94" s="158">
        <v>3.27</v>
      </c>
      <c r="G94" s="92">
        <v>3.27</v>
      </c>
      <c r="H94" s="92">
        <v>0</v>
      </c>
      <c r="I94" s="92">
        <v>0</v>
      </c>
      <c r="J94" s="495"/>
      <c r="K94" s="159"/>
      <c r="L94" s="160"/>
      <c r="M94" s="160"/>
      <c r="N94" s="86">
        <f t="shared" si="7"/>
        <v>3.28</v>
      </c>
    </row>
    <row r="95" spans="1:14" s="23" customFormat="1" ht="47.25" customHeight="1">
      <c r="A95" s="478"/>
      <c r="B95" s="451"/>
      <c r="C95" s="479"/>
      <c r="D95" s="157" t="s">
        <v>25</v>
      </c>
      <c r="E95" s="158">
        <v>0.07</v>
      </c>
      <c r="F95" s="158">
        <v>0.07</v>
      </c>
      <c r="G95" s="92">
        <v>0.07</v>
      </c>
      <c r="H95" s="92">
        <v>0</v>
      </c>
      <c r="I95" s="92">
        <v>0</v>
      </c>
      <c r="J95" s="495"/>
      <c r="K95" s="159"/>
      <c r="L95" s="160"/>
      <c r="M95" s="160"/>
      <c r="N95" s="86">
        <f t="shared" si="7"/>
        <v>0.07</v>
      </c>
    </row>
    <row r="96" spans="1:14" s="23" customFormat="1" ht="39.75" customHeight="1">
      <c r="A96" s="478"/>
      <c r="B96" s="451"/>
      <c r="C96" s="479"/>
      <c r="D96" s="161" t="s">
        <v>26</v>
      </c>
      <c r="E96" s="162">
        <v>0.1</v>
      </c>
      <c r="F96" s="78">
        <v>0.1</v>
      </c>
      <c r="G96" s="88">
        <v>0.1</v>
      </c>
      <c r="H96" s="92">
        <v>0</v>
      </c>
      <c r="I96" s="92">
        <v>0</v>
      </c>
      <c r="J96" s="495"/>
      <c r="K96" s="159"/>
      <c r="L96" s="160"/>
      <c r="M96" s="160"/>
      <c r="N96" s="80">
        <f t="shared" si="7"/>
        <v>0.1</v>
      </c>
    </row>
    <row r="97" spans="1:14" s="23" customFormat="1" ht="40.5">
      <c r="A97" s="471" t="str">
        <f>E84</f>
        <v>III</v>
      </c>
      <c r="B97" s="112" t="s">
        <v>63</v>
      </c>
      <c r="C97" s="472"/>
      <c r="D97" s="113" t="s">
        <v>23</v>
      </c>
      <c r="E97" s="114">
        <f>E98+E99+E100</f>
        <v>8.6</v>
      </c>
      <c r="F97" s="114">
        <f>F98+F99+F100</f>
        <v>8.59</v>
      </c>
      <c r="G97" s="114">
        <f>G98+G99+G100</f>
        <v>8.59</v>
      </c>
      <c r="H97" s="114">
        <f>H98+H99+H100</f>
        <v>0</v>
      </c>
      <c r="I97" s="114">
        <f>I98+I99+I100</f>
        <v>0</v>
      </c>
      <c r="J97" s="473"/>
      <c r="K97" s="116">
        <f>K98+K99+K100</f>
        <v>0</v>
      </c>
      <c r="L97" s="114">
        <f>L98+L99+L100</f>
        <v>0</v>
      </c>
      <c r="M97" s="114">
        <f>M98+M99+M100</f>
        <v>0</v>
      </c>
      <c r="N97" s="117">
        <f>N98+N99+N100</f>
        <v>8.6</v>
      </c>
    </row>
    <row r="98" spans="1:14" s="23" customFormat="1" ht="20.25">
      <c r="A98" s="471"/>
      <c r="B98" s="474" t="str">
        <f>F84</f>
        <v>ОБРАЗОВАНИЕ</v>
      </c>
      <c r="C98" s="472"/>
      <c r="D98" s="118" t="s">
        <v>24</v>
      </c>
      <c r="E98" s="119">
        <f aca="true" t="shared" si="8" ref="E98:I100">E94+E90</f>
        <v>3.28</v>
      </c>
      <c r="F98" s="119">
        <f t="shared" si="8"/>
        <v>3.27</v>
      </c>
      <c r="G98" s="119">
        <f t="shared" si="8"/>
        <v>3.27</v>
      </c>
      <c r="H98" s="119">
        <f t="shared" si="8"/>
        <v>0</v>
      </c>
      <c r="I98" s="119">
        <f t="shared" si="8"/>
        <v>0</v>
      </c>
      <c r="J98" s="473"/>
      <c r="K98" s="120"/>
      <c r="L98" s="121"/>
      <c r="M98" s="121"/>
      <c r="N98" s="122">
        <f>E98+H98+I98+K98+L98+M98</f>
        <v>3.28</v>
      </c>
    </row>
    <row r="99" spans="1:14" s="23" customFormat="1" ht="20.25">
      <c r="A99" s="471"/>
      <c r="B99" s="474"/>
      <c r="C99" s="472"/>
      <c r="D99" s="118" t="s">
        <v>25</v>
      </c>
      <c r="E99" s="119">
        <f t="shared" si="8"/>
        <v>0.07</v>
      </c>
      <c r="F99" s="119">
        <f t="shared" si="8"/>
        <v>0.07</v>
      </c>
      <c r="G99" s="119">
        <f t="shared" si="8"/>
        <v>0.07</v>
      </c>
      <c r="H99" s="119">
        <f t="shared" si="8"/>
        <v>0</v>
      </c>
      <c r="I99" s="119">
        <f t="shared" si="8"/>
        <v>0</v>
      </c>
      <c r="J99" s="473"/>
      <c r="K99" s="120"/>
      <c r="L99" s="121"/>
      <c r="M99" s="121"/>
      <c r="N99" s="122">
        <f>E99+H99+I99+K99+L99+M99</f>
        <v>0.07</v>
      </c>
    </row>
    <row r="100" spans="1:14" s="23" customFormat="1" ht="20.25">
      <c r="A100" s="471"/>
      <c r="B100" s="474"/>
      <c r="C100" s="472"/>
      <c r="D100" s="124" t="s">
        <v>26</v>
      </c>
      <c r="E100" s="119">
        <f t="shared" si="8"/>
        <v>5.25</v>
      </c>
      <c r="F100" s="119">
        <f t="shared" si="8"/>
        <v>5.25</v>
      </c>
      <c r="G100" s="119">
        <f t="shared" si="8"/>
        <v>5.25</v>
      </c>
      <c r="H100" s="119">
        <f t="shared" si="8"/>
        <v>0</v>
      </c>
      <c r="I100" s="119">
        <f t="shared" si="8"/>
        <v>0</v>
      </c>
      <c r="J100" s="473"/>
      <c r="K100" s="120"/>
      <c r="L100" s="154"/>
      <c r="M100" s="154"/>
      <c r="N100" s="125">
        <f>E100+H100+I100+K100+L100+M100</f>
        <v>5.25</v>
      </c>
    </row>
    <row r="101" spans="1:14" s="23" customFormat="1" ht="57.75" customHeight="1">
      <c r="A101" s="54"/>
      <c r="B101" s="55"/>
      <c r="C101" s="55"/>
      <c r="D101" s="55"/>
      <c r="E101" s="56" t="s">
        <v>82</v>
      </c>
      <c r="F101" s="57" t="s">
        <v>83</v>
      </c>
      <c r="G101" s="58"/>
      <c r="H101" s="55"/>
      <c r="I101" s="55"/>
      <c r="J101" s="55"/>
      <c r="K101" s="59"/>
      <c r="L101" s="55"/>
      <c r="M101" s="55"/>
      <c r="N101" s="60"/>
    </row>
    <row r="102" spans="1:14" s="23" customFormat="1" ht="21" customHeight="1">
      <c r="A102" s="480" t="s">
        <v>84</v>
      </c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</row>
    <row r="103" spans="1:14" s="23" customFormat="1" ht="136.5">
      <c r="A103" s="481" t="s">
        <v>31</v>
      </c>
      <c r="B103" s="100" t="s">
        <v>85</v>
      </c>
      <c r="C103" s="62"/>
      <c r="D103" s="63"/>
      <c r="E103" s="62"/>
      <c r="F103" s="62"/>
      <c r="G103" s="62"/>
      <c r="H103" s="62"/>
      <c r="I103" s="62"/>
      <c r="J103" s="64"/>
      <c r="K103" s="65"/>
      <c r="L103" s="66"/>
      <c r="M103" s="66"/>
      <c r="N103" s="67"/>
    </row>
    <row r="104" spans="1:14" s="23" customFormat="1" ht="20.25">
      <c r="A104" s="481"/>
      <c r="B104" s="68" t="s">
        <v>33</v>
      </c>
      <c r="C104" s="69"/>
      <c r="D104" s="70"/>
      <c r="E104" s="69">
        <v>3</v>
      </c>
      <c r="F104" s="69"/>
      <c r="G104" s="69"/>
      <c r="H104" s="69">
        <v>2</v>
      </c>
      <c r="I104" s="69">
        <v>2</v>
      </c>
      <c r="J104" s="71"/>
      <c r="K104" s="72">
        <v>2</v>
      </c>
      <c r="L104" s="69">
        <v>2</v>
      </c>
      <c r="M104" s="69">
        <v>2</v>
      </c>
      <c r="N104" s="73"/>
    </row>
    <row r="105" spans="1:14" s="23" customFormat="1" ht="39">
      <c r="A105" s="470" t="s">
        <v>55</v>
      </c>
      <c r="B105" s="61" t="s">
        <v>86</v>
      </c>
      <c r="C105" s="163"/>
      <c r="D105" s="164"/>
      <c r="E105" s="103"/>
      <c r="F105" s="103"/>
      <c r="G105" s="103"/>
      <c r="H105" s="103"/>
      <c r="I105" s="103"/>
      <c r="J105" s="104"/>
      <c r="K105" s="165"/>
      <c r="L105" s="85"/>
      <c r="M105" s="85"/>
      <c r="N105" s="105"/>
    </row>
    <row r="106" spans="1:14" s="23" customFormat="1" ht="20.25">
      <c r="A106" s="470"/>
      <c r="B106" s="68" t="s">
        <v>33</v>
      </c>
      <c r="C106" s="69"/>
      <c r="D106" s="70"/>
      <c r="E106" s="69"/>
      <c r="F106" s="69"/>
      <c r="G106" s="69"/>
      <c r="H106" s="69"/>
      <c r="I106" s="69"/>
      <c r="J106" s="71"/>
      <c r="K106" s="72"/>
      <c r="L106" s="69"/>
      <c r="M106" s="69"/>
      <c r="N106" s="73"/>
    </row>
    <row r="107" spans="1:14" s="23" customFormat="1" ht="58.5">
      <c r="A107" s="481" t="s">
        <v>59</v>
      </c>
      <c r="B107" s="61" t="s">
        <v>87</v>
      </c>
      <c r="C107" s="62"/>
      <c r="D107" s="63"/>
      <c r="E107" s="62"/>
      <c r="F107" s="62"/>
      <c r="G107" s="62"/>
      <c r="H107" s="62"/>
      <c r="I107" s="62"/>
      <c r="J107" s="64"/>
      <c r="K107" s="65"/>
      <c r="L107" s="66"/>
      <c r="M107" s="66"/>
      <c r="N107" s="67"/>
    </row>
    <row r="108" spans="1:14" s="23" customFormat="1" ht="20.25">
      <c r="A108" s="481"/>
      <c r="B108" s="68" t="s">
        <v>77</v>
      </c>
      <c r="C108" s="69"/>
      <c r="D108" s="70"/>
      <c r="E108" s="69">
        <v>5</v>
      </c>
      <c r="F108" s="69"/>
      <c r="G108" s="69"/>
      <c r="H108" s="69">
        <v>10</v>
      </c>
      <c r="I108" s="69">
        <v>15</v>
      </c>
      <c r="J108" s="71"/>
      <c r="K108" s="72">
        <v>2</v>
      </c>
      <c r="L108" s="69">
        <v>20</v>
      </c>
      <c r="M108" s="69">
        <v>30</v>
      </c>
      <c r="N108" s="73"/>
    </row>
    <row r="109" spans="1:14" s="23" customFormat="1" ht="117">
      <c r="A109" s="481" t="s">
        <v>71</v>
      </c>
      <c r="B109" s="61" t="s">
        <v>88</v>
      </c>
      <c r="C109" s="62"/>
      <c r="D109" s="63"/>
      <c r="E109" s="62"/>
      <c r="F109" s="62"/>
      <c r="G109" s="62"/>
      <c r="H109" s="62"/>
      <c r="I109" s="62"/>
      <c r="J109" s="64"/>
      <c r="K109" s="65"/>
      <c r="L109" s="66"/>
      <c r="M109" s="66"/>
      <c r="N109" s="67"/>
    </row>
    <row r="110" spans="1:14" s="23" customFormat="1" ht="20.25">
      <c r="A110" s="481"/>
      <c r="B110" s="68" t="s">
        <v>77</v>
      </c>
      <c r="C110" s="69"/>
      <c r="D110" s="70"/>
      <c r="E110" s="69">
        <v>12</v>
      </c>
      <c r="F110" s="69"/>
      <c r="G110" s="69"/>
      <c r="H110" s="69">
        <v>15</v>
      </c>
      <c r="I110" s="69">
        <v>20</v>
      </c>
      <c r="J110" s="71"/>
      <c r="K110" s="72">
        <v>11.78</v>
      </c>
      <c r="L110" s="69">
        <v>25</v>
      </c>
      <c r="M110" s="69">
        <v>30</v>
      </c>
      <c r="N110" s="73"/>
    </row>
    <row r="111" spans="1:14" s="23" customFormat="1" ht="19.5" customHeight="1">
      <c r="A111" s="74"/>
      <c r="B111" s="75" t="s">
        <v>34</v>
      </c>
      <c r="C111" s="476" t="s">
        <v>35</v>
      </c>
      <c r="D111" s="476"/>
      <c r="E111" s="476"/>
      <c r="F111" s="476"/>
      <c r="G111" s="476"/>
      <c r="H111" s="476"/>
      <c r="I111" s="476"/>
      <c r="J111" s="476"/>
      <c r="K111" s="477"/>
      <c r="L111" s="477"/>
      <c r="M111" s="477"/>
      <c r="N111" s="477"/>
    </row>
    <row r="112" spans="1:14" s="23" customFormat="1" ht="22.5" customHeight="1">
      <c r="A112" s="478" t="s">
        <v>36</v>
      </c>
      <c r="B112" s="451" t="s">
        <v>89</v>
      </c>
      <c r="C112" s="479"/>
      <c r="D112" s="77" t="s">
        <v>38</v>
      </c>
      <c r="E112" s="78">
        <f>SUM(E113:E115)</f>
        <v>43.79187900000001</v>
      </c>
      <c r="F112" s="78">
        <f>SUM(F113:F115)</f>
        <v>43.79187900000001</v>
      </c>
      <c r="G112" s="166">
        <f>SUM(G113:G115)</f>
        <v>43.79187900000001</v>
      </c>
      <c r="H112" s="78">
        <f>SUM(H113:H115)</f>
        <v>32.163178</v>
      </c>
      <c r="I112" s="78">
        <f>SUM(I113:I115)</f>
        <v>33.485607</v>
      </c>
      <c r="J112" s="494" t="s">
        <v>271</v>
      </c>
      <c r="K112" s="79">
        <f>SUM(K113:K115)</f>
        <v>34.076</v>
      </c>
      <c r="L112" s="78">
        <f>SUM(L113:L115)</f>
        <v>0</v>
      </c>
      <c r="M112" s="78">
        <f>SUM(M113:M115)</f>
        <v>0</v>
      </c>
      <c r="N112" s="80">
        <f>E112+H112+I112+K112+L112+M112</f>
        <v>143.51666400000002</v>
      </c>
    </row>
    <row r="113" spans="1:14" s="23" customFormat="1" ht="23.25">
      <c r="A113" s="478"/>
      <c r="B113" s="451"/>
      <c r="C113" s="479"/>
      <c r="D113" s="81" t="s">
        <v>24</v>
      </c>
      <c r="E113" s="82">
        <v>37.74</v>
      </c>
      <c r="F113" s="82">
        <v>37.74</v>
      </c>
      <c r="G113" s="167">
        <v>37.74</v>
      </c>
      <c r="H113" s="82">
        <v>30.423</v>
      </c>
      <c r="I113" s="83">
        <v>31.718981</v>
      </c>
      <c r="J113" s="494"/>
      <c r="K113" s="84">
        <v>33.228</v>
      </c>
      <c r="L113" s="85"/>
      <c r="M113" s="85"/>
      <c r="N113" s="86">
        <f>E113+H113+I113+K113+L113+M113</f>
        <v>133.109981</v>
      </c>
    </row>
    <row r="114" spans="1:14" s="23" customFormat="1" ht="23.25">
      <c r="A114" s="478"/>
      <c r="B114" s="451"/>
      <c r="C114" s="479"/>
      <c r="D114" s="81" t="s">
        <v>25</v>
      </c>
      <c r="E114" s="82">
        <v>0.77</v>
      </c>
      <c r="F114" s="82">
        <v>0.77</v>
      </c>
      <c r="G114" s="82">
        <v>0.77</v>
      </c>
      <c r="H114" s="82">
        <v>0.6208779999999999</v>
      </c>
      <c r="I114" s="83">
        <v>0.647326</v>
      </c>
      <c r="J114" s="494"/>
      <c r="K114" s="84">
        <v>0.678</v>
      </c>
      <c r="L114" s="85"/>
      <c r="M114" s="85"/>
      <c r="N114" s="86">
        <f>E114+H114+I114+K114+L114+M114</f>
        <v>2.716204</v>
      </c>
    </row>
    <row r="115" spans="1:14" s="23" customFormat="1" ht="46.5" customHeight="1">
      <c r="A115" s="478"/>
      <c r="B115" s="451"/>
      <c r="C115" s="479"/>
      <c r="D115" s="81" t="s">
        <v>26</v>
      </c>
      <c r="E115" s="167">
        <v>5.281879</v>
      </c>
      <c r="F115" s="167">
        <v>5.281879</v>
      </c>
      <c r="G115" s="167">
        <v>5.281879</v>
      </c>
      <c r="H115" s="82">
        <v>1.1193</v>
      </c>
      <c r="I115" s="82">
        <v>1.1193</v>
      </c>
      <c r="J115" s="494"/>
      <c r="K115" s="84">
        <v>0.17</v>
      </c>
      <c r="L115" s="85"/>
      <c r="M115" s="85"/>
      <c r="N115" s="86">
        <f>E115+H115+I115+K115+L115+M115</f>
        <v>7.690479</v>
      </c>
    </row>
    <row r="116" spans="1:14" s="23" customFormat="1" ht="20.25" customHeight="1">
      <c r="A116" s="74"/>
      <c r="B116" s="75" t="s">
        <v>34</v>
      </c>
      <c r="C116" s="476" t="s">
        <v>35</v>
      </c>
      <c r="D116" s="476"/>
      <c r="E116" s="476"/>
      <c r="F116" s="476"/>
      <c r="G116" s="476"/>
      <c r="H116" s="476"/>
      <c r="I116" s="476"/>
      <c r="J116" s="476"/>
      <c r="K116" s="477"/>
      <c r="L116" s="477"/>
      <c r="M116" s="477"/>
      <c r="N116" s="477"/>
    </row>
    <row r="117" spans="1:14" s="23" customFormat="1" ht="21" customHeight="1">
      <c r="A117" s="482" t="s">
        <v>90</v>
      </c>
      <c r="B117" s="482"/>
      <c r="C117" s="482"/>
      <c r="D117" s="482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</row>
    <row r="118" spans="1:14" s="23" customFormat="1" ht="19.5">
      <c r="A118" s="483" t="s">
        <v>31</v>
      </c>
      <c r="B118" s="61" t="s">
        <v>91</v>
      </c>
      <c r="C118" s="168"/>
      <c r="D118" s="169"/>
      <c r="E118" s="168"/>
      <c r="F118" s="168"/>
      <c r="G118" s="168"/>
      <c r="H118" s="168"/>
      <c r="I118" s="168"/>
      <c r="J118" s="170"/>
      <c r="K118" s="171"/>
      <c r="L118" s="172"/>
      <c r="M118" s="172"/>
      <c r="N118" s="173"/>
    </row>
    <row r="119" spans="1:14" s="23" customFormat="1" ht="20.25">
      <c r="A119" s="483"/>
      <c r="B119" s="68" t="s">
        <v>77</v>
      </c>
      <c r="C119" s="174"/>
      <c r="D119" s="175"/>
      <c r="E119" s="174">
        <v>844</v>
      </c>
      <c r="F119" s="174"/>
      <c r="G119" s="174"/>
      <c r="H119" s="174">
        <v>533</v>
      </c>
      <c r="I119" s="174"/>
      <c r="J119" s="176"/>
      <c r="K119" s="177"/>
      <c r="L119" s="178"/>
      <c r="M119" s="178"/>
      <c r="N119" s="179"/>
    </row>
    <row r="120" spans="1:14" s="23" customFormat="1" ht="19.5" customHeight="1">
      <c r="A120" s="180"/>
      <c r="B120" s="181" t="s">
        <v>34</v>
      </c>
      <c r="C120" s="484" t="s">
        <v>35</v>
      </c>
      <c r="D120" s="484"/>
      <c r="E120" s="484"/>
      <c r="F120" s="484"/>
      <c r="G120" s="484"/>
      <c r="H120" s="484"/>
      <c r="I120" s="484"/>
      <c r="J120" s="484"/>
      <c r="K120" s="477"/>
      <c r="L120" s="477"/>
      <c r="M120" s="477"/>
      <c r="N120" s="477"/>
    </row>
    <row r="121" spans="1:14" s="23" customFormat="1" ht="22.5" customHeight="1">
      <c r="A121" s="487" t="s">
        <v>36</v>
      </c>
      <c r="B121" s="455" t="s">
        <v>92</v>
      </c>
      <c r="C121" s="486"/>
      <c r="D121" s="77" t="s">
        <v>38</v>
      </c>
      <c r="E121" s="166">
        <f>SUM(E122:E124)</f>
        <v>47.291000000000004</v>
      </c>
      <c r="F121" s="166">
        <f>SUM(F122:F124)</f>
        <v>43.818</v>
      </c>
      <c r="G121" s="166">
        <f>SUM(G122:G124)</f>
        <v>43.818</v>
      </c>
      <c r="H121" s="78">
        <f>SUM(H122:H124)</f>
        <v>31.378999999999998</v>
      </c>
      <c r="I121" s="78">
        <f>SUM(I122:I124)</f>
        <v>0.6000000000000001</v>
      </c>
      <c r="J121" s="493" t="s">
        <v>199</v>
      </c>
      <c r="K121" s="79">
        <f>SUM(K122:K124)</f>
        <v>0</v>
      </c>
      <c r="L121" s="78">
        <f>SUM(L122:L124)</f>
        <v>0</v>
      </c>
      <c r="M121" s="78">
        <f>SUM(M122:M124)</f>
        <v>0</v>
      </c>
      <c r="N121" s="80">
        <f>E121+H121+I121+K121+L121+M121</f>
        <v>79.27</v>
      </c>
    </row>
    <row r="122" spans="1:14" s="23" customFormat="1" ht="23.25">
      <c r="A122" s="487"/>
      <c r="B122" s="455"/>
      <c r="C122" s="486"/>
      <c r="D122" s="81" t="s">
        <v>24</v>
      </c>
      <c r="E122" s="82">
        <v>34.923</v>
      </c>
      <c r="F122" s="82">
        <v>32.351</v>
      </c>
      <c r="G122" s="82">
        <v>32.351</v>
      </c>
      <c r="H122" s="83">
        <v>23.575</v>
      </c>
      <c r="I122" s="83">
        <v>0</v>
      </c>
      <c r="J122" s="493"/>
      <c r="K122" s="84"/>
      <c r="L122" s="85"/>
      <c r="M122" s="85"/>
      <c r="N122" s="86">
        <f>E122+H122+I122+K122+L122+M122</f>
        <v>58.498000000000005</v>
      </c>
    </row>
    <row r="123" spans="1:14" s="23" customFormat="1" ht="23.25">
      <c r="A123" s="487"/>
      <c r="B123" s="455"/>
      <c r="C123" s="486"/>
      <c r="D123" s="81" t="s">
        <v>25</v>
      </c>
      <c r="E123" s="82">
        <v>12.331</v>
      </c>
      <c r="F123" s="82">
        <v>11.432</v>
      </c>
      <c r="G123" s="82">
        <v>11.432</v>
      </c>
      <c r="H123" s="83">
        <v>6.134</v>
      </c>
      <c r="I123" s="83">
        <v>0</v>
      </c>
      <c r="J123" s="493"/>
      <c r="K123" s="84"/>
      <c r="L123" s="85"/>
      <c r="M123" s="85"/>
      <c r="N123" s="86">
        <f>E123+H123+I123+K123+L123+M123</f>
        <v>18.465</v>
      </c>
    </row>
    <row r="124" spans="1:14" s="23" customFormat="1" ht="33.75" customHeight="1">
      <c r="A124" s="487"/>
      <c r="B124" s="455"/>
      <c r="C124" s="486"/>
      <c r="D124" s="81" t="s">
        <v>26</v>
      </c>
      <c r="E124" s="82">
        <v>0.037</v>
      </c>
      <c r="F124" s="82">
        <v>0.035</v>
      </c>
      <c r="G124" s="82">
        <v>0.035</v>
      </c>
      <c r="H124" s="83">
        <v>1.67</v>
      </c>
      <c r="I124" s="83">
        <v>0.6000000000000001</v>
      </c>
      <c r="J124" s="493"/>
      <c r="K124" s="84"/>
      <c r="L124" s="85"/>
      <c r="M124" s="85"/>
      <c r="N124" s="86">
        <f>E124+H124+I124+K124+L124+M124</f>
        <v>2.307</v>
      </c>
    </row>
    <row r="125" spans="1:14" s="23" customFormat="1" ht="33.75" customHeight="1">
      <c r="A125" s="492" t="s">
        <v>40</v>
      </c>
      <c r="B125" s="448" t="s">
        <v>93</v>
      </c>
      <c r="C125" s="491"/>
      <c r="D125" s="96" t="s">
        <v>23</v>
      </c>
      <c r="E125" s="166">
        <f>E126+E127+E128</f>
        <v>1.885</v>
      </c>
      <c r="F125" s="166">
        <f>F126+F127+F128</f>
        <v>1.859</v>
      </c>
      <c r="G125" s="166">
        <f>G126+G127+G128</f>
        <v>1.859</v>
      </c>
      <c r="H125" s="78">
        <f>H126+H127+H128</f>
        <v>0</v>
      </c>
      <c r="I125" s="78">
        <f>I126+I127+I128</f>
        <v>0</v>
      </c>
      <c r="J125" s="493"/>
      <c r="K125" s="84"/>
      <c r="L125" s="85"/>
      <c r="M125" s="85"/>
      <c r="N125" s="86"/>
    </row>
    <row r="126" spans="1:14" s="23" customFormat="1" ht="33.75" customHeight="1">
      <c r="A126" s="492"/>
      <c r="B126" s="448"/>
      <c r="C126" s="491"/>
      <c r="D126" s="81" t="s">
        <v>24</v>
      </c>
      <c r="E126" s="82">
        <v>0</v>
      </c>
      <c r="F126" s="167">
        <v>0</v>
      </c>
      <c r="G126" s="183">
        <v>0</v>
      </c>
      <c r="H126" s="83">
        <v>0</v>
      </c>
      <c r="I126" s="83">
        <v>0</v>
      </c>
      <c r="J126" s="493"/>
      <c r="K126" s="84"/>
      <c r="L126" s="85"/>
      <c r="M126" s="85"/>
      <c r="N126" s="86"/>
    </row>
    <row r="127" spans="1:14" s="23" customFormat="1" ht="33.75" customHeight="1">
      <c r="A127" s="492"/>
      <c r="B127" s="448"/>
      <c r="C127" s="491"/>
      <c r="D127" s="81" t="s">
        <v>25</v>
      </c>
      <c r="E127" s="82">
        <v>0</v>
      </c>
      <c r="F127" s="82">
        <v>0</v>
      </c>
      <c r="G127" s="83">
        <v>0</v>
      </c>
      <c r="H127" s="83">
        <v>0</v>
      </c>
      <c r="I127" s="83">
        <v>0</v>
      </c>
      <c r="J127" s="493"/>
      <c r="K127" s="84"/>
      <c r="L127" s="85"/>
      <c r="M127" s="85"/>
      <c r="N127" s="86"/>
    </row>
    <row r="128" spans="1:14" s="23" customFormat="1" ht="33.75" customHeight="1">
      <c r="A128" s="492"/>
      <c r="B128" s="448"/>
      <c r="C128" s="491"/>
      <c r="D128" s="81" t="s">
        <v>26</v>
      </c>
      <c r="E128" s="82">
        <v>1.885</v>
      </c>
      <c r="F128" s="82">
        <v>1.859</v>
      </c>
      <c r="G128" s="82">
        <v>1.859</v>
      </c>
      <c r="H128" s="83">
        <v>0</v>
      </c>
      <c r="I128" s="83">
        <v>0</v>
      </c>
      <c r="J128" s="493"/>
      <c r="K128" s="84"/>
      <c r="L128" s="85"/>
      <c r="M128" s="85"/>
      <c r="N128" s="86"/>
    </row>
    <row r="129" spans="1:14" s="23" customFormat="1" ht="33.75" customHeight="1">
      <c r="A129" s="492" t="s">
        <v>42</v>
      </c>
      <c r="B129" s="448" t="s">
        <v>94</v>
      </c>
      <c r="C129" s="491"/>
      <c r="D129" s="96" t="s">
        <v>23</v>
      </c>
      <c r="E129" s="185">
        <f>E130+E131+E132</f>
        <v>4.03282859</v>
      </c>
      <c r="F129" s="185">
        <f>F130+F131+F132</f>
        <v>3.98</v>
      </c>
      <c r="G129" s="185">
        <f>G130+G131+G132</f>
        <v>3.98</v>
      </c>
      <c r="H129" s="184">
        <f>H130+H131+H132</f>
        <v>0</v>
      </c>
      <c r="I129" s="184">
        <f>I130+I131+I132</f>
        <v>0</v>
      </c>
      <c r="J129" s="493"/>
      <c r="K129" s="84"/>
      <c r="L129" s="85"/>
      <c r="M129" s="85"/>
      <c r="N129" s="86"/>
    </row>
    <row r="130" spans="1:14" s="23" customFormat="1" ht="33.75" customHeight="1">
      <c r="A130" s="492"/>
      <c r="B130" s="448"/>
      <c r="C130" s="491"/>
      <c r="D130" s="81" t="s">
        <v>24</v>
      </c>
      <c r="E130" s="82">
        <v>0</v>
      </c>
      <c r="F130" s="82">
        <v>0</v>
      </c>
      <c r="G130" s="83">
        <v>0</v>
      </c>
      <c r="H130" s="83">
        <v>0</v>
      </c>
      <c r="I130" s="83">
        <v>0</v>
      </c>
      <c r="J130" s="493"/>
      <c r="K130" s="84"/>
      <c r="L130" s="85"/>
      <c r="M130" s="85"/>
      <c r="N130" s="86"/>
    </row>
    <row r="131" spans="1:14" s="23" customFormat="1" ht="33.75" customHeight="1">
      <c r="A131" s="492"/>
      <c r="B131" s="448"/>
      <c r="C131" s="491"/>
      <c r="D131" s="81" t="s">
        <v>25</v>
      </c>
      <c r="E131" s="82">
        <v>0</v>
      </c>
      <c r="F131" s="82">
        <v>0</v>
      </c>
      <c r="G131" s="83">
        <v>0</v>
      </c>
      <c r="H131" s="83">
        <v>0</v>
      </c>
      <c r="I131" s="83">
        <v>0</v>
      </c>
      <c r="J131" s="493"/>
      <c r="K131" s="84"/>
      <c r="L131" s="85"/>
      <c r="M131" s="85"/>
      <c r="N131" s="86"/>
    </row>
    <row r="132" spans="1:14" s="23" customFormat="1" ht="33.75" customHeight="1">
      <c r="A132" s="492"/>
      <c r="B132" s="448"/>
      <c r="C132" s="491"/>
      <c r="D132" s="81" t="s">
        <v>26</v>
      </c>
      <c r="E132" s="82">
        <v>4.03282859</v>
      </c>
      <c r="F132" s="82">
        <v>3.98</v>
      </c>
      <c r="G132" s="82">
        <v>3.98</v>
      </c>
      <c r="H132" s="83">
        <v>0</v>
      </c>
      <c r="I132" s="83">
        <v>0</v>
      </c>
      <c r="J132" s="493"/>
      <c r="K132" s="84"/>
      <c r="L132" s="85"/>
      <c r="M132" s="85"/>
      <c r="N132" s="86"/>
    </row>
    <row r="133" spans="1:14" s="23" customFormat="1" ht="40.5">
      <c r="A133" s="471" t="str">
        <f>E101</f>
        <v>IV</v>
      </c>
      <c r="B133" s="112" t="s">
        <v>63</v>
      </c>
      <c r="C133" s="472"/>
      <c r="D133" s="113" t="s">
        <v>23</v>
      </c>
      <c r="E133" s="114">
        <f>E134+E135+E136</f>
        <v>97.00070759</v>
      </c>
      <c r="F133" s="114">
        <f>F134+F135+F136</f>
        <v>93.448879</v>
      </c>
      <c r="G133" s="114">
        <f>G134+G135+G136</f>
        <v>93.448879</v>
      </c>
      <c r="H133" s="114">
        <f>H134+H135+H136</f>
        <v>63.54217799999999</v>
      </c>
      <c r="I133" s="114">
        <f>I134+I135+I136</f>
        <v>34.085606999999996</v>
      </c>
      <c r="J133" s="115"/>
      <c r="K133" s="116">
        <f>K134+K135+K136</f>
        <v>34.076</v>
      </c>
      <c r="L133" s="114">
        <f>L134+L135+L136</f>
        <v>0</v>
      </c>
      <c r="M133" s="114">
        <f>M134+M135+M136</f>
        <v>0</v>
      </c>
      <c r="N133" s="117">
        <f>N134+N135+N136</f>
        <v>228.70449259</v>
      </c>
    </row>
    <row r="134" spans="1:14" s="23" customFormat="1" ht="20.25">
      <c r="A134" s="471"/>
      <c r="B134" s="474" t="str">
        <f>F101</f>
        <v>ЖИЛЬЕ И ГОРОДСКАЯ СРЕДА</v>
      </c>
      <c r="C134" s="472"/>
      <c r="D134" s="118" t="s">
        <v>24</v>
      </c>
      <c r="E134" s="119">
        <f aca="true" t="shared" si="9" ref="E134:I136">E113+E122+E126+E130</f>
        <v>72.66300000000001</v>
      </c>
      <c r="F134" s="119">
        <f t="shared" si="9"/>
        <v>70.09100000000001</v>
      </c>
      <c r="G134" s="119">
        <f t="shared" si="9"/>
        <v>70.09100000000001</v>
      </c>
      <c r="H134" s="119">
        <f t="shared" si="9"/>
        <v>53.998</v>
      </c>
      <c r="I134" s="119">
        <f t="shared" si="9"/>
        <v>31.718981</v>
      </c>
      <c r="J134" s="115"/>
      <c r="K134" s="120">
        <f>K113+K122</f>
        <v>33.228</v>
      </c>
      <c r="L134" s="121"/>
      <c r="M134" s="121"/>
      <c r="N134" s="122">
        <f>E134+H134+I134+K134+L134+M134</f>
        <v>191.607981</v>
      </c>
    </row>
    <row r="135" spans="1:14" s="23" customFormat="1" ht="20.25">
      <c r="A135" s="471"/>
      <c r="B135" s="474"/>
      <c r="C135" s="472"/>
      <c r="D135" s="118" t="s">
        <v>25</v>
      </c>
      <c r="E135" s="119">
        <f t="shared" si="9"/>
        <v>13.100999999999999</v>
      </c>
      <c r="F135" s="119">
        <f t="shared" si="9"/>
        <v>12.202</v>
      </c>
      <c r="G135" s="119">
        <f t="shared" si="9"/>
        <v>12.202</v>
      </c>
      <c r="H135" s="119">
        <f t="shared" si="9"/>
        <v>6.754878000000001</v>
      </c>
      <c r="I135" s="119">
        <f t="shared" si="9"/>
        <v>0.647326</v>
      </c>
      <c r="J135" s="115"/>
      <c r="K135" s="120">
        <f>K114+K123</f>
        <v>0.678</v>
      </c>
      <c r="L135" s="121"/>
      <c r="M135" s="121"/>
      <c r="N135" s="122">
        <f>E135+H135+I135+K135+L135+M135</f>
        <v>21.181204</v>
      </c>
    </row>
    <row r="136" spans="1:14" s="23" customFormat="1" ht="20.25">
      <c r="A136" s="471"/>
      <c r="B136" s="474"/>
      <c r="C136" s="472"/>
      <c r="D136" s="124" t="s">
        <v>26</v>
      </c>
      <c r="E136" s="119">
        <f t="shared" si="9"/>
        <v>11.23670759</v>
      </c>
      <c r="F136" s="119">
        <f t="shared" si="9"/>
        <v>11.155879</v>
      </c>
      <c r="G136" s="119">
        <f t="shared" si="9"/>
        <v>11.155879</v>
      </c>
      <c r="H136" s="119">
        <f t="shared" si="9"/>
        <v>2.7893</v>
      </c>
      <c r="I136" s="119">
        <f t="shared" si="9"/>
        <v>1.7193</v>
      </c>
      <c r="J136" s="115"/>
      <c r="K136" s="120">
        <f>K115+K124</f>
        <v>0.17</v>
      </c>
      <c r="L136" s="154"/>
      <c r="M136" s="154"/>
      <c r="N136" s="125">
        <f>E136+H136+I136+K136+L136+M136</f>
        <v>15.91530759</v>
      </c>
    </row>
    <row r="137" spans="1:14" s="23" customFormat="1" ht="53.25" customHeight="1">
      <c r="A137" s="54"/>
      <c r="B137" s="55"/>
      <c r="C137" s="55"/>
      <c r="D137" s="55"/>
      <c r="E137" s="56" t="s">
        <v>95</v>
      </c>
      <c r="F137" s="57" t="s">
        <v>96</v>
      </c>
      <c r="G137" s="58"/>
      <c r="H137" s="55"/>
      <c r="I137" s="55"/>
      <c r="J137" s="55"/>
      <c r="K137" s="59"/>
      <c r="L137" s="55"/>
      <c r="M137" s="55"/>
      <c r="N137" s="60"/>
    </row>
    <row r="138" spans="1:14" s="23" customFormat="1" ht="21" customHeight="1">
      <c r="A138" s="480" t="s">
        <v>97</v>
      </c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0"/>
    </row>
    <row r="139" spans="1:14" s="23" customFormat="1" ht="78">
      <c r="A139" s="481" t="s">
        <v>31</v>
      </c>
      <c r="B139" s="61" t="s">
        <v>98</v>
      </c>
      <c r="C139" s="62"/>
      <c r="D139" s="63"/>
      <c r="E139" s="62"/>
      <c r="F139" s="62"/>
      <c r="G139" s="62"/>
      <c r="H139" s="62"/>
      <c r="I139" s="62"/>
      <c r="J139" s="64"/>
      <c r="K139" s="65"/>
      <c r="L139" s="66"/>
      <c r="M139" s="66"/>
      <c r="N139" s="67"/>
    </row>
    <row r="140" spans="1:14" s="23" customFormat="1" ht="20.25">
      <c r="A140" s="481"/>
      <c r="B140" s="68" t="s">
        <v>33</v>
      </c>
      <c r="C140" s="69"/>
      <c r="D140" s="70"/>
      <c r="E140" s="69">
        <v>100</v>
      </c>
      <c r="F140" s="69"/>
      <c r="G140" s="69"/>
      <c r="H140" s="69"/>
      <c r="I140" s="69"/>
      <c r="J140" s="71"/>
      <c r="K140" s="72"/>
      <c r="L140" s="69"/>
      <c r="M140" s="69"/>
      <c r="N140" s="73"/>
    </row>
    <row r="141" spans="1:14" s="23" customFormat="1" ht="19.5" customHeight="1">
      <c r="A141" s="74"/>
      <c r="B141" s="75" t="s">
        <v>34</v>
      </c>
      <c r="C141" s="476" t="s">
        <v>35</v>
      </c>
      <c r="D141" s="476"/>
      <c r="E141" s="476"/>
      <c r="F141" s="476"/>
      <c r="G141" s="476"/>
      <c r="H141" s="476"/>
      <c r="I141" s="476"/>
      <c r="J141" s="476"/>
      <c r="K141" s="477"/>
      <c r="L141" s="477"/>
      <c r="M141" s="477"/>
      <c r="N141" s="477"/>
    </row>
    <row r="142" spans="1:14" s="23" customFormat="1" ht="22.5" customHeight="1">
      <c r="A142" s="478" t="s">
        <v>36</v>
      </c>
      <c r="B142" s="455" t="s">
        <v>99</v>
      </c>
      <c r="C142" s="479"/>
      <c r="D142" s="77" t="s">
        <v>38</v>
      </c>
      <c r="E142" s="78">
        <f>SUM(E143:E145)</f>
        <v>142.75</v>
      </c>
      <c r="F142" s="78">
        <f>SUM(F143:F145)</f>
        <v>142.75</v>
      </c>
      <c r="G142" s="78">
        <f>SUM(G143:G145)</f>
        <v>142.75</v>
      </c>
      <c r="H142" s="78">
        <f>SUM(H143:H145)</f>
        <v>0</v>
      </c>
      <c r="I142" s="78">
        <f>SUM(I143:I145)</f>
        <v>0</v>
      </c>
      <c r="J142" s="490" t="s">
        <v>267</v>
      </c>
      <c r="K142" s="79">
        <f>SUM(K143:K145)</f>
        <v>0</v>
      </c>
      <c r="L142" s="78">
        <f>SUM(L143:L145)</f>
        <v>0</v>
      </c>
      <c r="M142" s="78">
        <f>SUM(M143:M145)</f>
        <v>0</v>
      </c>
      <c r="N142" s="80">
        <f>E142+H142+I142+K142+L142+M142</f>
        <v>142.75</v>
      </c>
    </row>
    <row r="143" spans="1:14" s="23" customFormat="1" ht="23.25">
      <c r="A143" s="478"/>
      <c r="B143" s="455"/>
      <c r="C143" s="479"/>
      <c r="D143" s="81" t="s">
        <v>24</v>
      </c>
      <c r="E143" s="82">
        <v>139.895</v>
      </c>
      <c r="F143" s="82">
        <v>139.895</v>
      </c>
      <c r="G143" s="82">
        <v>139.895</v>
      </c>
      <c r="H143" s="83"/>
      <c r="I143" s="83"/>
      <c r="J143" s="490"/>
      <c r="K143" s="84"/>
      <c r="L143" s="85"/>
      <c r="M143" s="85"/>
      <c r="N143" s="86">
        <f>E143+H143+I143+K143+L143+M143</f>
        <v>139.895</v>
      </c>
    </row>
    <row r="144" spans="1:14" s="23" customFormat="1" ht="23.25">
      <c r="A144" s="478"/>
      <c r="B144" s="455"/>
      <c r="C144" s="479"/>
      <c r="D144" s="81" t="s">
        <v>25</v>
      </c>
      <c r="E144" s="82">
        <v>2.855</v>
      </c>
      <c r="F144" s="82">
        <v>2.855</v>
      </c>
      <c r="G144" s="82">
        <v>2.855</v>
      </c>
      <c r="H144" s="83"/>
      <c r="I144" s="83"/>
      <c r="J144" s="490"/>
      <c r="K144" s="84"/>
      <c r="L144" s="85"/>
      <c r="M144" s="85"/>
      <c r="N144" s="86">
        <f>E144+H144+I144+K144+L144+M144</f>
        <v>2.855</v>
      </c>
    </row>
    <row r="145" spans="1:14" s="23" customFormat="1" ht="40.5" customHeight="1">
      <c r="A145" s="478"/>
      <c r="B145" s="455"/>
      <c r="C145" s="479"/>
      <c r="D145" s="81" t="s">
        <v>26</v>
      </c>
      <c r="E145" s="82">
        <v>0</v>
      </c>
      <c r="F145" s="82">
        <v>0</v>
      </c>
      <c r="G145" s="82">
        <v>0</v>
      </c>
      <c r="H145" s="83"/>
      <c r="I145" s="83"/>
      <c r="J145" s="490"/>
      <c r="K145" s="84"/>
      <c r="L145" s="85"/>
      <c r="M145" s="85"/>
      <c r="N145" s="86">
        <f>E145+H145+I145+K145+L145+M145</f>
        <v>0</v>
      </c>
    </row>
    <row r="146" spans="1:14" s="23" customFormat="1" ht="40.5">
      <c r="A146" s="471" t="str">
        <f>E137</f>
        <v>V</v>
      </c>
      <c r="B146" s="112" t="s">
        <v>63</v>
      </c>
      <c r="C146" s="472"/>
      <c r="D146" s="113" t="s">
        <v>23</v>
      </c>
      <c r="E146" s="114">
        <f>E147+E148+E149</f>
        <v>142.75</v>
      </c>
      <c r="F146" s="114">
        <f>F147+F148+F149</f>
        <v>142.75</v>
      </c>
      <c r="G146" s="114">
        <f>G147+G148+G149</f>
        <v>142.75</v>
      </c>
      <c r="H146" s="114">
        <f>H147+H148+H149</f>
        <v>0</v>
      </c>
      <c r="I146" s="114">
        <f>I147+I148+I149</f>
        <v>0</v>
      </c>
      <c r="J146" s="473"/>
      <c r="K146" s="116">
        <f>K147+K148+K149</f>
        <v>0</v>
      </c>
      <c r="L146" s="114">
        <f>L147+L148+L149</f>
        <v>0</v>
      </c>
      <c r="M146" s="114">
        <f>M147+M148+M149</f>
        <v>0</v>
      </c>
      <c r="N146" s="117">
        <f>N147+N148+N149</f>
        <v>142.75</v>
      </c>
    </row>
    <row r="147" spans="1:14" s="23" customFormat="1" ht="20.25">
      <c r="A147" s="471"/>
      <c r="B147" s="474" t="str">
        <f>F137</f>
        <v>ЭКОЛОГИЯ</v>
      </c>
      <c r="C147" s="472"/>
      <c r="D147" s="118" t="s">
        <v>24</v>
      </c>
      <c r="E147" s="119">
        <f aca="true" t="shared" si="10" ref="E147:I149">E143</f>
        <v>139.895</v>
      </c>
      <c r="F147" s="119">
        <f t="shared" si="10"/>
        <v>139.895</v>
      </c>
      <c r="G147" s="119">
        <f t="shared" si="10"/>
        <v>139.895</v>
      </c>
      <c r="H147" s="119">
        <f t="shared" si="10"/>
        <v>0</v>
      </c>
      <c r="I147" s="119">
        <f t="shared" si="10"/>
        <v>0</v>
      </c>
      <c r="J147" s="473"/>
      <c r="K147" s="120"/>
      <c r="L147" s="121"/>
      <c r="M147" s="121"/>
      <c r="N147" s="122">
        <f>E147+H147+I147+K147+L147+M147</f>
        <v>139.895</v>
      </c>
    </row>
    <row r="148" spans="1:14" s="23" customFormat="1" ht="20.25">
      <c r="A148" s="471"/>
      <c r="B148" s="474"/>
      <c r="C148" s="472"/>
      <c r="D148" s="118" t="s">
        <v>25</v>
      </c>
      <c r="E148" s="119">
        <f t="shared" si="10"/>
        <v>2.855</v>
      </c>
      <c r="F148" s="119">
        <f t="shared" si="10"/>
        <v>2.855</v>
      </c>
      <c r="G148" s="119">
        <f t="shared" si="10"/>
        <v>2.855</v>
      </c>
      <c r="H148" s="119">
        <f t="shared" si="10"/>
        <v>0</v>
      </c>
      <c r="I148" s="119">
        <f t="shared" si="10"/>
        <v>0</v>
      </c>
      <c r="J148" s="473"/>
      <c r="K148" s="120"/>
      <c r="L148" s="121"/>
      <c r="M148" s="121"/>
      <c r="N148" s="122">
        <f>E148+H148+I148+K148+L148+M148</f>
        <v>2.855</v>
      </c>
    </row>
    <row r="149" spans="1:14" s="23" customFormat="1" ht="20.25">
      <c r="A149" s="471"/>
      <c r="B149" s="474"/>
      <c r="C149" s="472"/>
      <c r="D149" s="124" t="s">
        <v>26</v>
      </c>
      <c r="E149" s="119">
        <f t="shared" si="10"/>
        <v>0</v>
      </c>
      <c r="F149" s="119">
        <f t="shared" si="10"/>
        <v>0</v>
      </c>
      <c r="G149" s="119">
        <f t="shared" si="10"/>
        <v>0</v>
      </c>
      <c r="H149" s="119">
        <f t="shared" si="10"/>
        <v>0</v>
      </c>
      <c r="I149" s="119">
        <f t="shared" si="10"/>
        <v>0</v>
      </c>
      <c r="J149" s="473"/>
      <c r="K149" s="120"/>
      <c r="L149" s="154"/>
      <c r="M149" s="154"/>
      <c r="N149" s="125">
        <f>E149+H149+I149+K149+L149+M149</f>
        <v>0</v>
      </c>
    </row>
    <row r="150" spans="1:14" s="23" customFormat="1" ht="56.25" customHeight="1">
      <c r="A150" s="54"/>
      <c r="B150" s="55"/>
      <c r="C150" s="55"/>
      <c r="D150" s="55"/>
      <c r="E150" s="56" t="s">
        <v>100</v>
      </c>
      <c r="F150" s="57" t="s">
        <v>101</v>
      </c>
      <c r="G150" s="58"/>
      <c r="H150" s="55"/>
      <c r="I150" s="55"/>
      <c r="J150" s="55"/>
      <c r="K150" s="59"/>
      <c r="L150" s="55"/>
      <c r="M150" s="55"/>
      <c r="N150" s="60"/>
    </row>
    <row r="151" spans="1:14" s="23" customFormat="1" ht="21" customHeight="1">
      <c r="A151" s="480" t="s">
        <v>102</v>
      </c>
      <c r="B151" s="480"/>
      <c r="C151" s="480"/>
      <c r="D151" s="480"/>
      <c r="E151" s="480"/>
      <c r="F151" s="480"/>
      <c r="G151" s="480"/>
      <c r="H151" s="480"/>
      <c r="I151" s="480"/>
      <c r="J151" s="480"/>
      <c r="K151" s="480"/>
      <c r="L151" s="480"/>
      <c r="M151" s="480"/>
      <c r="N151" s="480"/>
    </row>
    <row r="152" spans="1:14" s="23" customFormat="1" ht="39">
      <c r="A152" s="481" t="s">
        <v>31</v>
      </c>
      <c r="B152" s="61" t="s">
        <v>103</v>
      </c>
      <c r="C152" s="62"/>
      <c r="D152" s="63"/>
      <c r="E152" s="62"/>
      <c r="F152" s="62"/>
      <c r="G152" s="62"/>
      <c r="H152" s="62"/>
      <c r="I152" s="62"/>
      <c r="J152" s="64"/>
      <c r="K152" s="65"/>
      <c r="L152" s="66"/>
      <c r="M152" s="66"/>
      <c r="N152" s="67"/>
    </row>
    <row r="153" spans="1:14" s="23" customFormat="1" ht="20.25">
      <c r="A153" s="481"/>
      <c r="B153" s="68" t="s">
        <v>12</v>
      </c>
      <c r="C153" s="69"/>
      <c r="D153" s="70"/>
      <c r="E153" s="69"/>
      <c r="F153" s="69"/>
      <c r="G153" s="69"/>
      <c r="H153" s="69"/>
      <c r="I153" s="69"/>
      <c r="J153" s="71"/>
      <c r="K153" s="72"/>
      <c r="L153" s="69"/>
      <c r="M153" s="69"/>
      <c r="N153" s="73"/>
    </row>
    <row r="154" spans="1:14" s="23" customFormat="1" ht="19.5" customHeight="1">
      <c r="A154" s="74"/>
      <c r="B154" s="75" t="s">
        <v>34</v>
      </c>
      <c r="C154" s="476" t="s">
        <v>35</v>
      </c>
      <c r="D154" s="476"/>
      <c r="E154" s="476"/>
      <c r="F154" s="476"/>
      <c r="G154" s="476"/>
      <c r="H154" s="476"/>
      <c r="I154" s="476"/>
      <c r="J154" s="476"/>
      <c r="K154" s="477"/>
      <c r="L154" s="477"/>
      <c r="M154" s="477"/>
      <c r="N154" s="477"/>
    </row>
    <row r="155" spans="1:14" s="23" customFormat="1" ht="22.5" customHeight="1">
      <c r="A155" s="478" t="s">
        <v>36</v>
      </c>
      <c r="B155" s="451" t="s">
        <v>104</v>
      </c>
      <c r="C155" s="479"/>
      <c r="D155" s="77" t="s">
        <v>38</v>
      </c>
      <c r="E155" s="78">
        <f>SUM(E156:E158)</f>
        <v>0</v>
      </c>
      <c r="F155" s="78">
        <f>SUM(F156:F158)</f>
        <v>0</v>
      </c>
      <c r="G155" s="78">
        <f>SUM(G156:G158)</f>
        <v>0</v>
      </c>
      <c r="H155" s="78">
        <f>SUM(H156:H158)</f>
        <v>0</v>
      </c>
      <c r="I155" s="78">
        <f>SUM(I156:I158)</f>
        <v>0</v>
      </c>
      <c r="J155" s="454"/>
      <c r="K155" s="79">
        <f>SUM(K156:K158)</f>
        <v>0</v>
      </c>
      <c r="L155" s="78">
        <f>SUM(L156:L158)</f>
        <v>0</v>
      </c>
      <c r="M155" s="78">
        <f>SUM(M156:M158)</f>
        <v>0</v>
      </c>
      <c r="N155" s="80">
        <f>E155+H155+I155+K155+L155+M155</f>
        <v>0</v>
      </c>
    </row>
    <row r="156" spans="1:14" s="23" customFormat="1" ht="23.25">
      <c r="A156" s="478"/>
      <c r="B156" s="451"/>
      <c r="C156" s="479"/>
      <c r="D156" s="81" t="s">
        <v>24</v>
      </c>
      <c r="E156" s="82"/>
      <c r="F156" s="82"/>
      <c r="G156" s="82"/>
      <c r="H156" s="83"/>
      <c r="I156" s="83"/>
      <c r="J156" s="454"/>
      <c r="K156" s="84"/>
      <c r="L156" s="85"/>
      <c r="M156" s="85"/>
      <c r="N156" s="86">
        <f>E156+H156+I156+K156+L156+M156</f>
        <v>0</v>
      </c>
    </row>
    <row r="157" spans="1:14" s="23" customFormat="1" ht="23.25">
      <c r="A157" s="478"/>
      <c r="B157" s="451"/>
      <c r="C157" s="479"/>
      <c r="D157" s="81" t="s">
        <v>25</v>
      </c>
      <c r="E157" s="82"/>
      <c r="F157" s="82"/>
      <c r="G157" s="82"/>
      <c r="H157" s="83"/>
      <c r="I157" s="83"/>
      <c r="J157" s="454"/>
      <c r="K157" s="84"/>
      <c r="L157" s="85"/>
      <c r="M157" s="85"/>
      <c r="N157" s="86">
        <f>E157+H157+I157+K157+L157+M157</f>
        <v>0</v>
      </c>
    </row>
    <row r="158" spans="1:14" s="23" customFormat="1" ht="23.25">
      <c r="A158" s="478"/>
      <c r="B158" s="451"/>
      <c r="C158" s="479"/>
      <c r="D158" s="81" t="s">
        <v>26</v>
      </c>
      <c r="E158" s="82"/>
      <c r="F158" s="82"/>
      <c r="G158" s="82"/>
      <c r="H158" s="83"/>
      <c r="I158" s="83"/>
      <c r="J158" s="454"/>
      <c r="K158" s="84"/>
      <c r="L158" s="85"/>
      <c r="M158" s="85"/>
      <c r="N158" s="86">
        <f>E158+H158+I158+K158+L158+M158</f>
        <v>0</v>
      </c>
    </row>
    <row r="159" spans="1:14" s="23" customFormat="1" ht="40.5">
      <c r="A159" s="471" t="str">
        <f>E150</f>
        <v>VI</v>
      </c>
      <c r="B159" s="112" t="s">
        <v>63</v>
      </c>
      <c r="C159" s="472"/>
      <c r="D159" s="113" t="s">
        <v>23</v>
      </c>
      <c r="E159" s="114">
        <f>E160+E161+E162</f>
        <v>0</v>
      </c>
      <c r="F159" s="114">
        <f>F160+F161+F162</f>
        <v>0</v>
      </c>
      <c r="G159" s="114">
        <f>G160+G161+G162</f>
        <v>0</v>
      </c>
      <c r="H159" s="114">
        <f>H160+H161+H162</f>
        <v>0</v>
      </c>
      <c r="I159" s="114">
        <f>I160+I161+I162</f>
        <v>0</v>
      </c>
      <c r="J159" s="473"/>
      <c r="K159" s="116">
        <f>K160+K161+K162</f>
        <v>0</v>
      </c>
      <c r="L159" s="114">
        <f>L160+L161+L162</f>
        <v>0</v>
      </c>
      <c r="M159" s="114">
        <f>M160+M161+M162</f>
        <v>0</v>
      </c>
      <c r="N159" s="117">
        <f>N160+N161+N162</f>
        <v>0</v>
      </c>
    </row>
    <row r="160" spans="1:14" s="23" customFormat="1" ht="20.25">
      <c r="A160" s="471"/>
      <c r="B160" s="474" t="str">
        <f>F150</f>
        <v>БЕЗОПАСНЫЕ И КАЧЕСТВЕННЫЕ АВТОМОБИЛЬНЫЕ ДОРОГИ</v>
      </c>
      <c r="C160" s="472"/>
      <c r="D160" s="118" t="s">
        <v>24</v>
      </c>
      <c r="E160" s="119"/>
      <c r="F160" s="119"/>
      <c r="G160" s="119"/>
      <c r="H160" s="119"/>
      <c r="I160" s="119"/>
      <c r="J160" s="473"/>
      <c r="K160" s="120"/>
      <c r="L160" s="121"/>
      <c r="M160" s="121"/>
      <c r="N160" s="122">
        <f>E160+H160+I160+K160+L160+M160</f>
        <v>0</v>
      </c>
    </row>
    <row r="161" spans="1:14" s="23" customFormat="1" ht="20.25">
      <c r="A161" s="471"/>
      <c r="B161" s="474"/>
      <c r="C161" s="472"/>
      <c r="D161" s="118" t="s">
        <v>25</v>
      </c>
      <c r="E161" s="119"/>
      <c r="F161" s="119"/>
      <c r="G161" s="119"/>
      <c r="H161" s="119"/>
      <c r="I161" s="119"/>
      <c r="J161" s="473"/>
      <c r="K161" s="120"/>
      <c r="L161" s="121"/>
      <c r="M161" s="121"/>
      <c r="N161" s="122">
        <f>E161+H161+I161+K161+L161+M161</f>
        <v>0</v>
      </c>
    </row>
    <row r="162" spans="1:14" s="23" customFormat="1" ht="20.25">
      <c r="A162" s="471"/>
      <c r="B162" s="474"/>
      <c r="C162" s="472"/>
      <c r="D162" s="124" t="s">
        <v>26</v>
      </c>
      <c r="E162" s="153"/>
      <c r="F162" s="153"/>
      <c r="G162" s="153"/>
      <c r="H162" s="153"/>
      <c r="I162" s="153"/>
      <c r="J162" s="473"/>
      <c r="K162" s="120"/>
      <c r="L162" s="154"/>
      <c r="M162" s="154"/>
      <c r="N162" s="125">
        <f>E162+H162+I162+K162+L162+M162</f>
        <v>0</v>
      </c>
    </row>
    <row r="163" spans="1:14" s="23" customFormat="1" ht="65.25" customHeight="1">
      <c r="A163" s="54"/>
      <c r="B163" s="55"/>
      <c r="C163" s="55"/>
      <c r="D163" s="55"/>
      <c r="E163" s="56" t="s">
        <v>105</v>
      </c>
      <c r="F163" s="57" t="s">
        <v>106</v>
      </c>
      <c r="G163" s="58"/>
      <c r="H163" s="55"/>
      <c r="I163" s="55"/>
      <c r="J163" s="55"/>
      <c r="K163" s="59"/>
      <c r="L163" s="55"/>
      <c r="M163" s="55"/>
      <c r="N163" s="60"/>
    </row>
    <row r="164" spans="1:14" s="23" customFormat="1" ht="21" customHeight="1">
      <c r="A164" s="480" t="s">
        <v>102</v>
      </c>
      <c r="B164" s="480"/>
      <c r="C164" s="480"/>
      <c r="D164" s="480"/>
      <c r="E164" s="480"/>
      <c r="F164" s="480"/>
      <c r="G164" s="480"/>
      <c r="H164" s="480"/>
      <c r="I164" s="480"/>
      <c r="J164" s="480"/>
      <c r="K164" s="480"/>
      <c r="L164" s="480"/>
      <c r="M164" s="480"/>
      <c r="N164" s="480"/>
    </row>
    <row r="165" spans="1:14" s="23" customFormat="1" ht="39">
      <c r="A165" s="481" t="s">
        <v>31</v>
      </c>
      <c r="B165" s="61" t="s">
        <v>103</v>
      </c>
      <c r="C165" s="62"/>
      <c r="D165" s="63"/>
      <c r="E165" s="62"/>
      <c r="F165" s="62"/>
      <c r="G165" s="62"/>
      <c r="H165" s="62"/>
      <c r="I165" s="62"/>
      <c r="J165" s="64"/>
      <c r="K165" s="65"/>
      <c r="L165" s="66"/>
      <c r="M165" s="66"/>
      <c r="N165" s="67"/>
    </row>
    <row r="166" spans="1:14" s="23" customFormat="1" ht="20.25">
      <c r="A166" s="481"/>
      <c r="B166" s="68" t="s">
        <v>12</v>
      </c>
      <c r="C166" s="69"/>
      <c r="D166" s="70"/>
      <c r="E166" s="69"/>
      <c r="F166" s="69"/>
      <c r="G166" s="69"/>
      <c r="H166" s="69"/>
      <c r="I166" s="69"/>
      <c r="J166" s="71"/>
      <c r="K166" s="72"/>
      <c r="L166" s="69"/>
      <c r="M166" s="69"/>
      <c r="N166" s="73"/>
    </row>
    <row r="167" spans="1:14" s="23" customFormat="1" ht="19.5" customHeight="1">
      <c r="A167" s="74"/>
      <c r="B167" s="75" t="s">
        <v>34</v>
      </c>
      <c r="C167" s="476" t="s">
        <v>35</v>
      </c>
      <c r="D167" s="476"/>
      <c r="E167" s="476"/>
      <c r="F167" s="476"/>
      <c r="G167" s="476"/>
      <c r="H167" s="476"/>
      <c r="I167" s="476"/>
      <c r="J167" s="476"/>
      <c r="K167" s="477"/>
      <c r="L167" s="477"/>
      <c r="M167" s="477"/>
      <c r="N167" s="477"/>
    </row>
    <row r="168" spans="1:14" s="23" customFormat="1" ht="22.5" customHeight="1">
      <c r="A168" s="478" t="s">
        <v>36</v>
      </c>
      <c r="B168" s="451" t="s">
        <v>107</v>
      </c>
      <c r="C168" s="479"/>
      <c r="D168" s="77" t="s">
        <v>38</v>
      </c>
      <c r="E168" s="78">
        <f>SUM(E169:E171)</f>
        <v>0</v>
      </c>
      <c r="F168" s="78">
        <f>SUM(F169:F171)</f>
        <v>0</v>
      </c>
      <c r="G168" s="78">
        <f>SUM(G169:G171)</f>
        <v>0</v>
      </c>
      <c r="H168" s="78">
        <f>SUM(H169:H171)</f>
        <v>0</v>
      </c>
      <c r="I168" s="78">
        <f>SUM(I169:I171)</f>
        <v>0</v>
      </c>
      <c r="J168" s="454"/>
      <c r="K168" s="79">
        <f>SUM(K169:K171)</f>
        <v>0</v>
      </c>
      <c r="L168" s="78">
        <f>SUM(L169:L171)</f>
        <v>0</v>
      </c>
      <c r="M168" s="78">
        <f>SUM(M169:M171)</f>
        <v>0</v>
      </c>
      <c r="N168" s="80">
        <f>E168+H168+I168+K168+L168+M168</f>
        <v>0</v>
      </c>
    </row>
    <row r="169" spans="1:14" s="23" customFormat="1" ht="23.25">
      <c r="A169" s="478"/>
      <c r="B169" s="451"/>
      <c r="C169" s="479"/>
      <c r="D169" s="81" t="s">
        <v>24</v>
      </c>
      <c r="E169" s="82"/>
      <c r="F169" s="82"/>
      <c r="G169" s="82"/>
      <c r="H169" s="83"/>
      <c r="I169" s="83"/>
      <c r="J169" s="454"/>
      <c r="K169" s="84"/>
      <c r="L169" s="85"/>
      <c r="M169" s="85"/>
      <c r="N169" s="86">
        <f>E169+H169+I169+K169+L169+M169</f>
        <v>0</v>
      </c>
    </row>
    <row r="170" spans="1:14" s="23" customFormat="1" ht="23.25">
      <c r="A170" s="478"/>
      <c r="B170" s="451"/>
      <c r="C170" s="479"/>
      <c r="D170" s="81" t="s">
        <v>25</v>
      </c>
      <c r="E170" s="82"/>
      <c r="F170" s="82"/>
      <c r="G170" s="82"/>
      <c r="H170" s="83"/>
      <c r="I170" s="83"/>
      <c r="J170" s="454"/>
      <c r="K170" s="84"/>
      <c r="L170" s="85"/>
      <c r="M170" s="85"/>
      <c r="N170" s="86">
        <f>E170+H170+I170+K170+L170+M170</f>
        <v>0</v>
      </c>
    </row>
    <row r="171" spans="1:14" s="23" customFormat="1" ht="23.25">
      <c r="A171" s="478"/>
      <c r="B171" s="451"/>
      <c r="C171" s="479"/>
      <c r="D171" s="81" t="s">
        <v>26</v>
      </c>
      <c r="E171" s="82"/>
      <c r="F171" s="82"/>
      <c r="G171" s="82"/>
      <c r="H171" s="83"/>
      <c r="I171" s="83"/>
      <c r="J171" s="454"/>
      <c r="K171" s="84"/>
      <c r="L171" s="85"/>
      <c r="M171" s="85"/>
      <c r="N171" s="86">
        <f>E171+H171+I171+K171+L171+M171</f>
        <v>0</v>
      </c>
    </row>
    <row r="172" spans="1:14" s="23" customFormat="1" ht="39">
      <c r="A172" s="470" t="s">
        <v>55</v>
      </c>
      <c r="B172" s="100" t="s">
        <v>103</v>
      </c>
      <c r="C172" s="163"/>
      <c r="D172" s="164"/>
      <c r="E172" s="103"/>
      <c r="F172" s="103"/>
      <c r="G172" s="103"/>
      <c r="H172" s="103"/>
      <c r="I172" s="103"/>
      <c r="J172" s="104"/>
      <c r="K172" s="165"/>
      <c r="L172" s="85"/>
      <c r="M172" s="85"/>
      <c r="N172" s="105"/>
    </row>
    <row r="173" spans="1:14" s="23" customFormat="1" ht="20.25">
      <c r="A173" s="470"/>
      <c r="B173" s="68" t="s">
        <v>12</v>
      </c>
      <c r="C173" s="69"/>
      <c r="D173" s="70"/>
      <c r="E173" s="69"/>
      <c r="F173" s="69"/>
      <c r="G173" s="69"/>
      <c r="H173" s="69"/>
      <c r="I173" s="69"/>
      <c r="J173" s="71"/>
      <c r="K173" s="72"/>
      <c r="L173" s="69"/>
      <c r="M173" s="69"/>
      <c r="N173" s="73"/>
    </row>
    <row r="174" spans="1:14" s="23" customFormat="1" ht="40.5">
      <c r="A174" s="471" t="str">
        <f>E163</f>
        <v>VII</v>
      </c>
      <c r="B174" s="112" t="s">
        <v>63</v>
      </c>
      <c r="C174" s="472"/>
      <c r="D174" s="113" t="s">
        <v>23</v>
      </c>
      <c r="E174" s="114">
        <f>E175+E176+E177</f>
        <v>0</v>
      </c>
      <c r="F174" s="114">
        <f>F175+F176+F177</f>
        <v>0</v>
      </c>
      <c r="G174" s="114">
        <f>G175+G176+G177</f>
        <v>0</v>
      </c>
      <c r="H174" s="114">
        <f>H175+H176+H177</f>
        <v>0</v>
      </c>
      <c r="I174" s="114">
        <f>I175+I176+I177</f>
        <v>0</v>
      </c>
      <c r="J174" s="473"/>
      <c r="K174" s="116">
        <f>K175+K176+K177</f>
        <v>0</v>
      </c>
      <c r="L174" s="114">
        <f>L175+L176+L177</f>
        <v>0</v>
      </c>
      <c r="M174" s="114">
        <f>M175+M176+M177</f>
        <v>0</v>
      </c>
      <c r="N174" s="117">
        <f>N175+N176+N177</f>
        <v>0</v>
      </c>
    </row>
    <row r="175" spans="1:14" s="23" customFormat="1" ht="20.25">
      <c r="A175" s="471"/>
      <c r="B175" s="474" t="str">
        <f>F163</f>
        <v>ПРОИЗВОДИТЕЛЬНОСТЬ ТРУДА</v>
      </c>
      <c r="C175" s="472"/>
      <c r="D175" s="118" t="s">
        <v>24</v>
      </c>
      <c r="E175" s="119"/>
      <c r="F175" s="119"/>
      <c r="G175" s="119"/>
      <c r="H175" s="119"/>
      <c r="I175" s="119"/>
      <c r="J175" s="473"/>
      <c r="K175" s="120"/>
      <c r="L175" s="121"/>
      <c r="M175" s="121"/>
      <c r="N175" s="122">
        <f>E175+H175+I175+K175+L175+M175</f>
        <v>0</v>
      </c>
    </row>
    <row r="176" spans="1:14" s="23" customFormat="1" ht="20.25">
      <c r="A176" s="471"/>
      <c r="B176" s="474"/>
      <c r="C176" s="472"/>
      <c r="D176" s="118" t="s">
        <v>25</v>
      </c>
      <c r="E176" s="119"/>
      <c r="F176" s="119"/>
      <c r="G176" s="119"/>
      <c r="H176" s="119"/>
      <c r="I176" s="119"/>
      <c r="J176" s="473"/>
      <c r="K176" s="120"/>
      <c r="L176" s="121"/>
      <c r="M176" s="121"/>
      <c r="N176" s="122">
        <f>E176+H176+I176+K176+L176+M176</f>
        <v>0</v>
      </c>
    </row>
    <row r="177" spans="1:14" s="23" customFormat="1" ht="20.25">
      <c r="A177" s="471"/>
      <c r="B177" s="474"/>
      <c r="C177" s="472"/>
      <c r="D177" s="124" t="s">
        <v>26</v>
      </c>
      <c r="E177" s="153"/>
      <c r="F177" s="153"/>
      <c r="G177" s="153"/>
      <c r="H177" s="153"/>
      <c r="I177" s="153"/>
      <c r="J177" s="473"/>
      <c r="K177" s="120"/>
      <c r="L177" s="154"/>
      <c r="M177" s="154"/>
      <c r="N177" s="125">
        <f>E177+H177+I177+K177+L177+M177</f>
        <v>0</v>
      </c>
    </row>
    <row r="178" spans="1:14" s="23" customFormat="1" ht="48.75" customHeight="1">
      <c r="A178" s="54"/>
      <c r="B178" s="55"/>
      <c r="C178" s="55"/>
      <c r="D178" s="55"/>
      <c r="E178" s="56" t="s">
        <v>108</v>
      </c>
      <c r="F178" s="57" t="s">
        <v>109</v>
      </c>
      <c r="G178" s="58"/>
      <c r="H178" s="55"/>
      <c r="I178" s="55"/>
      <c r="J178" s="55"/>
      <c r="K178" s="59"/>
      <c r="L178" s="55"/>
      <c r="M178" s="55"/>
      <c r="N178" s="60"/>
    </row>
    <row r="179" spans="1:14" s="23" customFormat="1" ht="21" customHeight="1">
      <c r="A179" s="480" t="s">
        <v>102</v>
      </c>
      <c r="B179" s="480"/>
      <c r="C179" s="480"/>
      <c r="D179" s="480"/>
      <c r="E179" s="480"/>
      <c r="F179" s="480"/>
      <c r="G179" s="480"/>
      <c r="H179" s="480"/>
      <c r="I179" s="480"/>
      <c r="J179" s="480"/>
      <c r="K179" s="480"/>
      <c r="L179" s="480"/>
      <c r="M179" s="480"/>
      <c r="N179" s="480"/>
    </row>
    <row r="180" spans="1:14" s="23" customFormat="1" ht="39">
      <c r="A180" s="481" t="s">
        <v>31</v>
      </c>
      <c r="B180" s="61" t="s">
        <v>103</v>
      </c>
      <c r="C180" s="62"/>
      <c r="D180" s="63"/>
      <c r="E180" s="62"/>
      <c r="F180" s="62"/>
      <c r="G180" s="62"/>
      <c r="H180" s="62"/>
      <c r="I180" s="62"/>
      <c r="J180" s="64"/>
      <c r="K180" s="65"/>
      <c r="L180" s="66"/>
      <c r="M180" s="66"/>
      <c r="N180" s="67"/>
    </row>
    <row r="181" spans="1:14" s="23" customFormat="1" ht="20.25">
      <c r="A181" s="481"/>
      <c r="B181" s="68" t="s">
        <v>12</v>
      </c>
      <c r="C181" s="69"/>
      <c r="D181" s="70"/>
      <c r="E181" s="69"/>
      <c r="F181" s="69"/>
      <c r="G181" s="69"/>
      <c r="H181" s="69"/>
      <c r="I181" s="69"/>
      <c r="J181" s="71"/>
      <c r="K181" s="72"/>
      <c r="L181" s="69"/>
      <c r="M181" s="69"/>
      <c r="N181" s="73"/>
    </row>
    <row r="182" spans="1:14" s="23" customFormat="1" ht="19.5" customHeight="1">
      <c r="A182" s="74"/>
      <c r="B182" s="75" t="s">
        <v>34</v>
      </c>
      <c r="C182" s="476" t="s">
        <v>35</v>
      </c>
      <c r="D182" s="476"/>
      <c r="E182" s="476"/>
      <c r="F182" s="476"/>
      <c r="G182" s="476"/>
      <c r="H182" s="476"/>
      <c r="I182" s="476"/>
      <c r="J182" s="476"/>
      <c r="K182" s="477"/>
      <c r="L182" s="477"/>
      <c r="M182" s="477"/>
      <c r="N182" s="477"/>
    </row>
    <row r="183" spans="1:14" s="23" customFormat="1" ht="22.5" customHeight="1">
      <c r="A183" s="478" t="s">
        <v>36</v>
      </c>
      <c r="B183" s="451" t="s">
        <v>107</v>
      </c>
      <c r="C183" s="479"/>
      <c r="D183" s="77" t="s">
        <v>38</v>
      </c>
      <c r="E183" s="78">
        <f>SUM(E184:E186)</f>
        <v>0</v>
      </c>
      <c r="F183" s="78">
        <f>SUM(F184:F186)</f>
        <v>0</v>
      </c>
      <c r="G183" s="78">
        <f>SUM(G184:G186)</f>
        <v>0</v>
      </c>
      <c r="H183" s="78">
        <f>SUM(H184:H186)</f>
        <v>0</v>
      </c>
      <c r="I183" s="78">
        <f>SUM(I184:I186)</f>
        <v>0</v>
      </c>
      <c r="J183" s="454"/>
      <c r="K183" s="79">
        <f>SUM(K184:K186)</f>
        <v>0</v>
      </c>
      <c r="L183" s="78">
        <f>SUM(L184:L186)</f>
        <v>0</v>
      </c>
      <c r="M183" s="78">
        <f>SUM(M184:M186)</f>
        <v>0</v>
      </c>
      <c r="N183" s="80">
        <f>E183+H183+I183+K183+L183+M183</f>
        <v>0</v>
      </c>
    </row>
    <row r="184" spans="1:14" s="23" customFormat="1" ht="23.25">
      <c r="A184" s="478"/>
      <c r="B184" s="451"/>
      <c r="C184" s="479"/>
      <c r="D184" s="81" t="s">
        <v>24</v>
      </c>
      <c r="E184" s="82"/>
      <c r="F184" s="82"/>
      <c r="G184" s="82"/>
      <c r="H184" s="83"/>
      <c r="I184" s="83"/>
      <c r="J184" s="454"/>
      <c r="K184" s="84"/>
      <c r="L184" s="85"/>
      <c r="M184" s="85"/>
      <c r="N184" s="86">
        <f>E184+H184+I184+K184+L184+M184</f>
        <v>0</v>
      </c>
    </row>
    <row r="185" spans="1:14" s="23" customFormat="1" ht="23.25">
      <c r="A185" s="478"/>
      <c r="B185" s="451"/>
      <c r="C185" s="479"/>
      <c r="D185" s="81" t="s">
        <v>25</v>
      </c>
      <c r="E185" s="82"/>
      <c r="F185" s="82"/>
      <c r="G185" s="82"/>
      <c r="H185" s="83"/>
      <c r="I185" s="83"/>
      <c r="J185" s="454"/>
      <c r="K185" s="84"/>
      <c r="L185" s="85"/>
      <c r="M185" s="85"/>
      <c r="N185" s="86">
        <f>E185+H185+I185+K185+L185+M185</f>
        <v>0</v>
      </c>
    </row>
    <row r="186" spans="1:14" s="23" customFormat="1" ht="23.25">
      <c r="A186" s="478"/>
      <c r="B186" s="451"/>
      <c r="C186" s="479"/>
      <c r="D186" s="81" t="s">
        <v>26</v>
      </c>
      <c r="E186" s="82"/>
      <c r="F186" s="82"/>
      <c r="G186" s="82"/>
      <c r="H186" s="83"/>
      <c r="I186" s="83"/>
      <c r="J186" s="454"/>
      <c r="K186" s="84"/>
      <c r="L186" s="85"/>
      <c r="M186" s="85"/>
      <c r="N186" s="86">
        <f>E186+H186+I186+K186+L186+M186</f>
        <v>0</v>
      </c>
    </row>
    <row r="187" spans="1:14" s="23" customFormat="1" ht="39">
      <c r="A187" s="470" t="s">
        <v>55</v>
      </c>
      <c r="B187" s="100" t="s">
        <v>103</v>
      </c>
      <c r="C187" s="163"/>
      <c r="D187" s="164"/>
      <c r="E187" s="103"/>
      <c r="F187" s="103"/>
      <c r="G187" s="103"/>
      <c r="H187" s="103"/>
      <c r="I187" s="103"/>
      <c r="J187" s="104"/>
      <c r="K187" s="165"/>
      <c r="L187" s="85"/>
      <c r="M187" s="85"/>
      <c r="N187" s="105"/>
    </row>
    <row r="188" spans="1:14" s="23" customFormat="1" ht="20.25">
      <c r="A188" s="470"/>
      <c r="B188" s="68" t="s">
        <v>12</v>
      </c>
      <c r="C188" s="69"/>
      <c r="D188" s="70"/>
      <c r="E188" s="106"/>
      <c r="F188" s="106"/>
      <c r="G188" s="106"/>
      <c r="H188" s="106"/>
      <c r="I188" s="106"/>
      <c r="J188" s="108"/>
      <c r="K188" s="186"/>
      <c r="L188" s="106"/>
      <c r="M188" s="106"/>
      <c r="N188" s="110"/>
    </row>
    <row r="189" spans="1:14" s="23" customFormat="1" ht="23.25">
      <c r="A189" s="182"/>
      <c r="B189" s="187"/>
      <c r="C189" s="188"/>
      <c r="D189" s="81" t="s">
        <v>26</v>
      </c>
      <c r="E189" s="82"/>
      <c r="F189" s="82"/>
      <c r="G189" s="82"/>
      <c r="H189" s="83"/>
      <c r="I189" s="83"/>
      <c r="J189" s="189"/>
      <c r="K189" s="84"/>
      <c r="L189" s="85"/>
      <c r="M189" s="85"/>
      <c r="N189" s="86">
        <f>E189+H189+I189+K189+L189+M189</f>
        <v>0</v>
      </c>
    </row>
    <row r="190" spans="1:14" s="23" customFormat="1" ht="40.5">
      <c r="A190" s="471" t="str">
        <f>E178</f>
        <v>VIII</v>
      </c>
      <c r="B190" s="112" t="s">
        <v>63</v>
      </c>
      <c r="C190" s="472"/>
      <c r="D190" s="113" t="s">
        <v>23</v>
      </c>
      <c r="E190" s="114">
        <f>E191+E192+E193</f>
        <v>0</v>
      </c>
      <c r="F190" s="114">
        <f>F191+F192+F193</f>
        <v>0</v>
      </c>
      <c r="G190" s="114">
        <f>G191+G192+G193</f>
        <v>0</v>
      </c>
      <c r="H190" s="114">
        <f>H191+H192+H193</f>
        <v>0</v>
      </c>
      <c r="I190" s="114">
        <f>I191+I192+I193</f>
        <v>0</v>
      </c>
      <c r="J190" s="473"/>
      <c r="K190" s="116">
        <f>K191+K192+K193</f>
        <v>0</v>
      </c>
      <c r="L190" s="114">
        <f>L191+L192+L193</f>
        <v>0</v>
      </c>
      <c r="M190" s="114">
        <f>M191+M192+M193</f>
        <v>0</v>
      </c>
      <c r="N190" s="117">
        <f>N191+N192+N193</f>
        <v>0</v>
      </c>
    </row>
    <row r="191" spans="1:14" s="23" customFormat="1" ht="20.25" customHeight="1">
      <c r="A191" s="471"/>
      <c r="B191" s="474" t="str">
        <f>F178</f>
        <v>НАУКА</v>
      </c>
      <c r="C191" s="472"/>
      <c r="D191" s="118" t="s">
        <v>24</v>
      </c>
      <c r="E191" s="119"/>
      <c r="F191" s="119"/>
      <c r="G191" s="119"/>
      <c r="H191" s="119"/>
      <c r="I191" s="119"/>
      <c r="J191" s="473"/>
      <c r="K191" s="120"/>
      <c r="L191" s="121"/>
      <c r="M191" s="121"/>
      <c r="N191" s="122">
        <f>E191+H191+I191+K191+L191+M191</f>
        <v>0</v>
      </c>
    </row>
    <row r="192" spans="1:14" s="23" customFormat="1" ht="20.25" customHeight="1">
      <c r="A192" s="471"/>
      <c r="B192" s="474"/>
      <c r="C192" s="472"/>
      <c r="D192" s="118" t="s">
        <v>25</v>
      </c>
      <c r="E192" s="119"/>
      <c r="F192" s="119"/>
      <c r="G192" s="119"/>
      <c r="H192" s="119"/>
      <c r="I192" s="119"/>
      <c r="J192" s="473"/>
      <c r="K192" s="120"/>
      <c r="L192" s="121"/>
      <c r="M192" s="121"/>
      <c r="N192" s="122">
        <f>E192+H192+I192+K192+L192+M192</f>
        <v>0</v>
      </c>
    </row>
    <row r="193" spans="1:14" s="23" customFormat="1" ht="21" customHeight="1">
      <c r="A193" s="471"/>
      <c r="B193" s="474"/>
      <c r="C193" s="472"/>
      <c r="D193" s="124" t="s">
        <v>26</v>
      </c>
      <c r="E193" s="153"/>
      <c r="F193" s="153"/>
      <c r="G193" s="153"/>
      <c r="H193" s="153"/>
      <c r="I193" s="153"/>
      <c r="J193" s="473"/>
      <c r="K193" s="120"/>
      <c r="L193" s="154"/>
      <c r="M193" s="154"/>
      <c r="N193" s="125">
        <f>E193+H193+I193+K193+L193+M193</f>
        <v>0</v>
      </c>
    </row>
    <row r="194" spans="1:14" s="23" customFormat="1" ht="48.75" customHeight="1">
      <c r="A194" s="54"/>
      <c r="B194" s="55"/>
      <c r="C194" s="55"/>
      <c r="D194" s="55"/>
      <c r="E194" s="56" t="s">
        <v>110</v>
      </c>
      <c r="F194" s="57" t="s">
        <v>111</v>
      </c>
      <c r="G194" s="58"/>
      <c r="H194" s="55"/>
      <c r="I194" s="55"/>
      <c r="J194" s="55"/>
      <c r="K194" s="59"/>
      <c r="L194" s="55"/>
      <c r="M194" s="55"/>
      <c r="N194" s="60"/>
    </row>
    <row r="195" spans="1:14" s="23" customFormat="1" ht="21" customHeight="1">
      <c r="A195" s="480" t="s">
        <v>112</v>
      </c>
      <c r="B195" s="480"/>
      <c r="C195" s="480"/>
      <c r="D195" s="480"/>
      <c r="E195" s="480"/>
      <c r="F195" s="480"/>
      <c r="G195" s="480"/>
      <c r="H195" s="480"/>
      <c r="I195" s="480"/>
      <c r="J195" s="480"/>
      <c r="K195" s="480"/>
      <c r="L195" s="480"/>
      <c r="M195" s="480"/>
      <c r="N195" s="480"/>
    </row>
    <row r="196" spans="1:14" s="23" customFormat="1" ht="195">
      <c r="A196" s="481" t="s">
        <v>31</v>
      </c>
      <c r="B196" s="61" t="s">
        <v>113</v>
      </c>
      <c r="C196" s="62"/>
      <c r="D196" s="63"/>
      <c r="E196" s="62"/>
      <c r="F196" s="62"/>
      <c r="G196" s="62"/>
      <c r="H196" s="62"/>
      <c r="I196" s="62"/>
      <c r="J196" s="64"/>
      <c r="K196" s="65"/>
      <c r="L196" s="66"/>
      <c r="M196" s="66"/>
      <c r="N196" s="67"/>
    </row>
    <row r="197" spans="1:14" s="23" customFormat="1" ht="20.25">
      <c r="A197" s="481"/>
      <c r="B197" s="68" t="s">
        <v>77</v>
      </c>
      <c r="C197" s="69"/>
      <c r="D197" s="70"/>
      <c r="E197" s="69">
        <v>1</v>
      </c>
      <c r="F197" s="69"/>
      <c r="G197" s="69"/>
      <c r="H197" s="69"/>
      <c r="I197" s="69"/>
      <c r="J197" s="71"/>
      <c r="K197" s="72"/>
      <c r="L197" s="69"/>
      <c r="M197" s="69"/>
      <c r="N197" s="73"/>
    </row>
    <row r="198" spans="1:14" s="23" customFormat="1" ht="19.5" customHeight="1">
      <c r="A198" s="74" t="s">
        <v>114</v>
      </c>
      <c r="B198" s="75" t="s">
        <v>34</v>
      </c>
      <c r="C198" s="484" t="s">
        <v>35</v>
      </c>
      <c r="D198" s="484"/>
      <c r="E198" s="484"/>
      <c r="F198" s="484"/>
      <c r="G198" s="484"/>
      <c r="H198" s="484"/>
      <c r="I198" s="484"/>
      <c r="J198" s="484"/>
      <c r="K198" s="477"/>
      <c r="L198" s="477"/>
      <c r="M198" s="477"/>
      <c r="N198" s="477"/>
    </row>
    <row r="199" spans="1:14" s="23" customFormat="1" ht="22.5" customHeight="1">
      <c r="A199" s="478" t="s">
        <v>36</v>
      </c>
      <c r="B199" s="451" t="s">
        <v>115</v>
      </c>
      <c r="C199" s="479"/>
      <c r="D199" s="77" t="s">
        <v>38</v>
      </c>
      <c r="E199" s="78">
        <f>SUM(E200:E202)</f>
        <v>0</v>
      </c>
      <c r="F199" s="78">
        <f>SUM(F200:F202)</f>
        <v>0</v>
      </c>
      <c r="G199" s="78">
        <f>SUM(G200:G202)</f>
        <v>0</v>
      </c>
      <c r="H199" s="78">
        <f>SUM(H200:H202)</f>
        <v>0</v>
      </c>
      <c r="I199" s="78">
        <f>SUM(I200:I202)</f>
        <v>0</v>
      </c>
      <c r="J199" s="454"/>
      <c r="K199" s="79">
        <f>SUM(K200:K202)</f>
        <v>0</v>
      </c>
      <c r="L199" s="78">
        <f>SUM(L200:L202)</f>
        <v>0</v>
      </c>
      <c r="M199" s="78">
        <f>SUM(M200:M202)</f>
        <v>0</v>
      </c>
      <c r="N199" s="80">
        <f>E199+H199+I199+K199+L199+M199</f>
        <v>0</v>
      </c>
    </row>
    <row r="200" spans="1:14" s="23" customFormat="1" ht="23.25">
      <c r="A200" s="478"/>
      <c r="B200" s="451"/>
      <c r="C200" s="479"/>
      <c r="D200" s="81" t="s">
        <v>24</v>
      </c>
      <c r="E200" s="82">
        <v>0</v>
      </c>
      <c r="F200" s="82">
        <v>0</v>
      </c>
      <c r="G200" s="82">
        <v>0</v>
      </c>
      <c r="H200" s="83"/>
      <c r="I200" s="83"/>
      <c r="J200" s="454"/>
      <c r="K200" s="84"/>
      <c r="L200" s="85"/>
      <c r="M200" s="85"/>
      <c r="N200" s="86">
        <f>E200+H200+I200+K200+L200+M200</f>
        <v>0</v>
      </c>
    </row>
    <row r="201" spans="1:14" s="23" customFormat="1" ht="23.25">
      <c r="A201" s="478"/>
      <c r="B201" s="451"/>
      <c r="C201" s="479"/>
      <c r="D201" s="81" t="s">
        <v>25</v>
      </c>
      <c r="E201" s="82">
        <v>0</v>
      </c>
      <c r="F201" s="82">
        <v>0</v>
      </c>
      <c r="G201" s="82">
        <v>0</v>
      </c>
      <c r="H201" s="83"/>
      <c r="I201" s="83"/>
      <c r="J201" s="454"/>
      <c r="K201" s="84"/>
      <c r="L201" s="85"/>
      <c r="M201" s="85"/>
      <c r="N201" s="86">
        <f>E201+H201+I201+K201+L201+M201</f>
        <v>0</v>
      </c>
    </row>
    <row r="202" spans="1:14" s="23" customFormat="1" ht="23.25">
      <c r="A202" s="478"/>
      <c r="B202" s="451"/>
      <c r="C202" s="479"/>
      <c r="D202" s="81" t="s">
        <v>26</v>
      </c>
      <c r="E202" s="82">
        <v>0</v>
      </c>
      <c r="F202" s="82">
        <v>0</v>
      </c>
      <c r="G202" s="82">
        <v>0</v>
      </c>
      <c r="H202" s="83"/>
      <c r="I202" s="83"/>
      <c r="J202" s="454"/>
      <c r="K202" s="84"/>
      <c r="L202" s="85"/>
      <c r="M202" s="85"/>
      <c r="N202" s="86">
        <f>E202+H202+I202+K202+L202+M202</f>
        <v>0</v>
      </c>
    </row>
    <row r="203" spans="1:14" s="23" customFormat="1" ht="40.5">
      <c r="A203" s="471" t="str">
        <f>E194</f>
        <v>IX</v>
      </c>
      <c r="B203" s="112" t="s">
        <v>63</v>
      </c>
      <c r="C203" s="472"/>
      <c r="D203" s="113" t="s">
        <v>23</v>
      </c>
      <c r="E203" s="114">
        <f>E204+E205+E206</f>
        <v>0</v>
      </c>
      <c r="F203" s="114">
        <f>F204+F205+F206</f>
        <v>0</v>
      </c>
      <c r="G203" s="114">
        <f>G204+G205+G206</f>
        <v>0</v>
      </c>
      <c r="H203" s="114">
        <f>H204+H205+H206</f>
        <v>0</v>
      </c>
      <c r="I203" s="114">
        <f>I204+I205+I206</f>
        <v>0</v>
      </c>
      <c r="J203" s="473"/>
      <c r="K203" s="116">
        <f>K204+K205+K206</f>
        <v>0</v>
      </c>
      <c r="L203" s="114">
        <f>L204+L205+L206</f>
        <v>0</v>
      </c>
      <c r="M203" s="114">
        <f>M204+M205+M206</f>
        <v>0</v>
      </c>
      <c r="N203" s="117">
        <f>N204+N205+N206</f>
        <v>0</v>
      </c>
    </row>
    <row r="204" spans="1:14" s="23" customFormat="1" ht="20.25">
      <c r="A204" s="471"/>
      <c r="B204" s="474" t="str">
        <f>F194</f>
        <v>ЦИФРОВАЯ ЭКОНОМИКА</v>
      </c>
      <c r="C204" s="472"/>
      <c r="D204" s="118" t="s">
        <v>24</v>
      </c>
      <c r="E204" s="119">
        <f aca="true" t="shared" si="11" ref="E204:I205">E200</f>
        <v>0</v>
      </c>
      <c r="F204" s="119">
        <f t="shared" si="11"/>
        <v>0</v>
      </c>
      <c r="G204" s="119">
        <f t="shared" si="11"/>
        <v>0</v>
      </c>
      <c r="H204" s="119">
        <f t="shared" si="11"/>
        <v>0</v>
      </c>
      <c r="I204" s="119">
        <f t="shared" si="11"/>
        <v>0</v>
      </c>
      <c r="J204" s="473"/>
      <c r="K204" s="120"/>
      <c r="L204" s="121"/>
      <c r="M204" s="121"/>
      <c r="N204" s="122">
        <f>E204+H204+I204+K204+L204+M204</f>
        <v>0</v>
      </c>
    </row>
    <row r="205" spans="1:14" s="23" customFormat="1" ht="20.25">
      <c r="A205" s="471"/>
      <c r="B205" s="474"/>
      <c r="C205" s="472"/>
      <c r="D205" s="118" t="s">
        <v>25</v>
      </c>
      <c r="E205" s="119">
        <f t="shared" si="11"/>
        <v>0</v>
      </c>
      <c r="F205" s="119">
        <f t="shared" si="11"/>
        <v>0</v>
      </c>
      <c r="G205" s="119">
        <f t="shared" si="11"/>
        <v>0</v>
      </c>
      <c r="H205" s="119">
        <f t="shared" si="11"/>
        <v>0</v>
      </c>
      <c r="I205" s="119">
        <f t="shared" si="11"/>
        <v>0</v>
      </c>
      <c r="J205" s="473"/>
      <c r="K205" s="120"/>
      <c r="L205" s="121"/>
      <c r="M205" s="121"/>
      <c r="N205" s="122">
        <f>E205+H205+I205+K205+L205+M205</f>
        <v>0</v>
      </c>
    </row>
    <row r="206" spans="1:14" s="23" customFormat="1" ht="20.25">
      <c r="A206" s="471"/>
      <c r="B206" s="474"/>
      <c r="C206" s="472"/>
      <c r="D206" s="124" t="s">
        <v>26</v>
      </c>
      <c r="E206" s="119">
        <v>0</v>
      </c>
      <c r="F206" s="119">
        <v>0</v>
      </c>
      <c r="G206" s="119">
        <v>0</v>
      </c>
      <c r="H206" s="119">
        <f>H202</f>
        <v>0</v>
      </c>
      <c r="I206" s="119">
        <f>I202</f>
        <v>0</v>
      </c>
      <c r="J206" s="473"/>
      <c r="K206" s="120"/>
      <c r="L206" s="154"/>
      <c r="M206" s="154"/>
      <c r="N206" s="125">
        <f>E206+H206+I206+K206+L206+M206</f>
        <v>0</v>
      </c>
    </row>
    <row r="207" spans="1:14" s="23" customFormat="1" ht="62.25" customHeight="1">
      <c r="A207" s="54"/>
      <c r="B207" s="55"/>
      <c r="C207" s="55"/>
      <c r="D207" s="55"/>
      <c r="E207" s="56" t="s">
        <v>116</v>
      </c>
      <c r="F207" s="57" t="s">
        <v>117</v>
      </c>
      <c r="G207" s="58"/>
      <c r="H207" s="55"/>
      <c r="I207" s="55"/>
      <c r="J207" s="55"/>
      <c r="K207" s="59"/>
      <c r="L207" s="55"/>
      <c r="M207" s="55"/>
      <c r="N207" s="60"/>
    </row>
    <row r="208" spans="1:14" s="23" customFormat="1" ht="21" customHeight="1">
      <c r="A208" s="480" t="s">
        <v>102</v>
      </c>
      <c r="B208" s="480"/>
      <c r="C208" s="480"/>
      <c r="D208" s="480"/>
      <c r="E208" s="480"/>
      <c r="F208" s="480"/>
      <c r="G208" s="480"/>
      <c r="H208" s="480"/>
      <c r="I208" s="480"/>
      <c r="J208" s="480"/>
      <c r="K208" s="480"/>
      <c r="L208" s="480"/>
      <c r="M208" s="480"/>
      <c r="N208" s="480"/>
    </row>
    <row r="209" spans="1:14" s="23" customFormat="1" ht="39">
      <c r="A209" s="481" t="s">
        <v>31</v>
      </c>
      <c r="B209" s="61" t="s">
        <v>103</v>
      </c>
      <c r="C209" s="62"/>
      <c r="D209" s="63"/>
      <c r="E209" s="62"/>
      <c r="F209" s="62"/>
      <c r="G209" s="62"/>
      <c r="H209" s="62"/>
      <c r="I209" s="62"/>
      <c r="J209" s="64"/>
      <c r="K209" s="65"/>
      <c r="L209" s="66"/>
      <c r="M209" s="66"/>
      <c r="N209" s="67"/>
    </row>
    <row r="210" spans="1:14" s="23" customFormat="1" ht="20.25">
      <c r="A210" s="481"/>
      <c r="B210" s="68" t="s">
        <v>12</v>
      </c>
      <c r="C210" s="69"/>
      <c r="D210" s="70"/>
      <c r="E210" s="69"/>
      <c r="F210" s="69"/>
      <c r="G210" s="69"/>
      <c r="H210" s="69"/>
      <c r="I210" s="69"/>
      <c r="J210" s="71"/>
      <c r="K210" s="72"/>
      <c r="L210" s="69"/>
      <c r="M210" s="69"/>
      <c r="N210" s="73"/>
    </row>
    <row r="211" spans="1:14" s="23" customFormat="1" ht="19.5" customHeight="1">
      <c r="A211" s="74"/>
      <c r="B211" s="75" t="s">
        <v>34</v>
      </c>
      <c r="C211" s="476" t="s">
        <v>35</v>
      </c>
      <c r="D211" s="476"/>
      <c r="E211" s="476"/>
      <c r="F211" s="476"/>
      <c r="G211" s="476"/>
      <c r="H211" s="476"/>
      <c r="I211" s="476"/>
      <c r="J211" s="476"/>
      <c r="K211" s="477"/>
      <c r="L211" s="477"/>
      <c r="M211" s="477"/>
      <c r="N211" s="477"/>
    </row>
    <row r="212" spans="1:14" s="23" customFormat="1" ht="22.5" customHeight="1">
      <c r="A212" s="478" t="s">
        <v>36</v>
      </c>
      <c r="B212" s="451" t="s">
        <v>104</v>
      </c>
      <c r="C212" s="479"/>
      <c r="D212" s="77" t="s">
        <v>38</v>
      </c>
      <c r="E212" s="78">
        <f>SUM(E213:E215)</f>
        <v>0</v>
      </c>
      <c r="F212" s="78">
        <f>SUM(F213:F215)</f>
        <v>0</v>
      </c>
      <c r="G212" s="78">
        <f>SUM(G213:G215)</f>
        <v>0</v>
      </c>
      <c r="H212" s="78">
        <f>SUM(H213:H215)</f>
        <v>0</v>
      </c>
      <c r="I212" s="78">
        <f>SUM(I213:I215)</f>
        <v>0</v>
      </c>
      <c r="J212" s="454"/>
      <c r="K212" s="79">
        <f>SUM(K213:K215)</f>
        <v>0</v>
      </c>
      <c r="L212" s="78">
        <f>SUM(L213:L215)</f>
        <v>0</v>
      </c>
      <c r="M212" s="78">
        <f>SUM(M213:M215)</f>
        <v>0</v>
      </c>
      <c r="N212" s="80">
        <f>E212+H212+I212+K212+L212+M212</f>
        <v>0</v>
      </c>
    </row>
    <row r="213" spans="1:14" s="23" customFormat="1" ht="23.25">
      <c r="A213" s="478"/>
      <c r="B213" s="451"/>
      <c r="C213" s="479"/>
      <c r="D213" s="81" t="s">
        <v>24</v>
      </c>
      <c r="E213" s="82">
        <v>0</v>
      </c>
      <c r="F213" s="82">
        <v>0</v>
      </c>
      <c r="G213" s="82">
        <v>0</v>
      </c>
      <c r="H213" s="82">
        <v>0</v>
      </c>
      <c r="I213" s="82">
        <v>0</v>
      </c>
      <c r="J213" s="454"/>
      <c r="K213" s="84"/>
      <c r="L213" s="85"/>
      <c r="M213" s="85"/>
      <c r="N213" s="86">
        <f>E213+H213+I213+K213+L213+M213</f>
        <v>0</v>
      </c>
    </row>
    <row r="214" spans="1:14" s="23" customFormat="1" ht="23.25">
      <c r="A214" s="478"/>
      <c r="B214" s="451"/>
      <c r="C214" s="479"/>
      <c r="D214" s="81" t="s">
        <v>25</v>
      </c>
      <c r="E214" s="82">
        <v>0</v>
      </c>
      <c r="F214" s="82">
        <v>0</v>
      </c>
      <c r="G214" s="82">
        <v>0</v>
      </c>
      <c r="H214" s="82">
        <v>0</v>
      </c>
      <c r="I214" s="82">
        <v>0</v>
      </c>
      <c r="J214" s="454"/>
      <c r="K214" s="84"/>
      <c r="L214" s="85"/>
      <c r="M214" s="85"/>
      <c r="N214" s="86">
        <f>E214+H214+I214+K214+L214+M214</f>
        <v>0</v>
      </c>
    </row>
    <row r="215" spans="1:14" s="23" customFormat="1" ht="23.25">
      <c r="A215" s="478"/>
      <c r="B215" s="451"/>
      <c r="C215" s="479"/>
      <c r="D215" s="81" t="s">
        <v>26</v>
      </c>
      <c r="E215" s="82">
        <v>0</v>
      </c>
      <c r="F215" s="82">
        <v>0</v>
      </c>
      <c r="G215" s="82">
        <v>0</v>
      </c>
      <c r="H215" s="82">
        <v>0</v>
      </c>
      <c r="I215" s="82">
        <v>0</v>
      </c>
      <c r="J215" s="454"/>
      <c r="K215" s="84"/>
      <c r="L215" s="85"/>
      <c r="M215" s="85"/>
      <c r="N215" s="86">
        <f>E215+H215+I215+K215+L215+M215</f>
        <v>0</v>
      </c>
    </row>
    <row r="216" spans="1:14" s="23" customFormat="1" ht="21.75" customHeight="1">
      <c r="A216" s="488" t="s">
        <v>118</v>
      </c>
      <c r="B216" s="451" t="s">
        <v>119</v>
      </c>
      <c r="C216" s="479"/>
      <c r="D216" s="77" t="s">
        <v>38</v>
      </c>
      <c r="E216" s="78">
        <f>SUM(E217:E219)</f>
        <v>0.30000000000000004</v>
      </c>
      <c r="F216" s="78">
        <f>SUM(F217:F219)</f>
        <v>0.30000000000000004</v>
      </c>
      <c r="G216" s="78">
        <f>SUM(G217:G219)</f>
        <v>0.30000000000000004</v>
      </c>
      <c r="H216" s="78">
        <f>SUM(H217:H219)</f>
        <v>0.12188399999999999</v>
      </c>
      <c r="I216" s="78">
        <f>SUM(I217:I219)</f>
        <v>0.30000000000000004</v>
      </c>
      <c r="J216" s="489" t="s">
        <v>272</v>
      </c>
      <c r="K216" s="84"/>
      <c r="L216" s="85"/>
      <c r="M216" s="85"/>
      <c r="N216" s="86"/>
    </row>
    <row r="217" spans="1:14" s="23" customFormat="1" ht="23.25">
      <c r="A217" s="488"/>
      <c r="B217" s="451"/>
      <c r="C217" s="479"/>
      <c r="D217" s="190" t="s">
        <v>24</v>
      </c>
      <c r="E217" s="82">
        <v>0</v>
      </c>
      <c r="F217" s="82">
        <v>0</v>
      </c>
      <c r="G217" s="82">
        <v>0</v>
      </c>
      <c r="H217" s="82">
        <v>0</v>
      </c>
      <c r="I217" s="82">
        <v>0</v>
      </c>
      <c r="J217" s="489"/>
      <c r="K217" s="84"/>
      <c r="L217" s="85"/>
      <c r="M217" s="85"/>
      <c r="N217" s="86"/>
    </row>
    <row r="218" spans="1:14" s="23" customFormat="1" ht="23.25">
      <c r="A218" s="488"/>
      <c r="B218" s="451"/>
      <c r="C218" s="479"/>
      <c r="D218" s="190" t="s">
        <v>25</v>
      </c>
      <c r="E218" s="82">
        <v>0</v>
      </c>
      <c r="F218" s="82">
        <v>0</v>
      </c>
      <c r="G218" s="82">
        <v>0</v>
      </c>
      <c r="H218" s="82">
        <v>0</v>
      </c>
      <c r="I218" s="82">
        <v>0</v>
      </c>
      <c r="J218" s="489"/>
      <c r="K218" s="84"/>
      <c r="L218" s="85"/>
      <c r="M218" s="85"/>
      <c r="N218" s="86"/>
    </row>
    <row r="219" spans="1:14" s="23" customFormat="1" ht="23.25">
      <c r="A219" s="488"/>
      <c r="B219" s="451"/>
      <c r="C219" s="479"/>
      <c r="D219" s="190" t="s">
        <v>26</v>
      </c>
      <c r="E219" s="82">
        <v>0.30000000000000004</v>
      </c>
      <c r="F219" s="82">
        <v>0.30000000000000004</v>
      </c>
      <c r="G219" s="82">
        <v>0.30000000000000004</v>
      </c>
      <c r="H219" s="83">
        <v>0.12188399999999999</v>
      </c>
      <c r="I219" s="83">
        <v>0.30000000000000004</v>
      </c>
      <c r="J219" s="489"/>
      <c r="K219" s="84"/>
      <c r="L219" s="85"/>
      <c r="M219" s="85"/>
      <c r="N219" s="86"/>
    </row>
    <row r="220" spans="1:14" s="23" customFormat="1" ht="39">
      <c r="A220" s="470" t="s">
        <v>55</v>
      </c>
      <c r="B220" s="100" t="s">
        <v>103</v>
      </c>
      <c r="C220" s="163"/>
      <c r="D220" s="164"/>
      <c r="E220" s="103"/>
      <c r="F220" s="103"/>
      <c r="G220" s="103"/>
      <c r="H220" s="103"/>
      <c r="I220" s="103"/>
      <c r="J220" s="104"/>
      <c r="K220" s="165"/>
      <c r="L220" s="85"/>
      <c r="M220" s="85"/>
      <c r="N220" s="105"/>
    </row>
    <row r="221" spans="1:14" s="23" customFormat="1" ht="20.25">
      <c r="A221" s="470"/>
      <c r="B221" s="68" t="s">
        <v>12</v>
      </c>
      <c r="C221" s="69"/>
      <c r="D221" s="70"/>
      <c r="E221" s="69"/>
      <c r="F221" s="69"/>
      <c r="G221" s="69"/>
      <c r="H221" s="69"/>
      <c r="I221" s="69"/>
      <c r="J221" s="71"/>
      <c r="K221" s="72"/>
      <c r="L221" s="69"/>
      <c r="M221" s="69"/>
      <c r="N221" s="73"/>
    </row>
    <row r="222" spans="1:14" s="23" customFormat="1" ht="40.5">
      <c r="A222" s="471" t="str">
        <f>E207</f>
        <v>X</v>
      </c>
      <c r="B222" s="112" t="s">
        <v>63</v>
      </c>
      <c r="C222" s="472"/>
      <c r="D222" s="113" t="s">
        <v>23</v>
      </c>
      <c r="E222" s="114">
        <f>E223+E224+E225</f>
        <v>0.30000000000000004</v>
      </c>
      <c r="F222" s="114">
        <f>F223+F224+F225</f>
        <v>0.30000000000000004</v>
      </c>
      <c r="G222" s="114">
        <f>G223+G224+G225</f>
        <v>0.30000000000000004</v>
      </c>
      <c r="H222" s="114">
        <f>H223+H224+H225</f>
        <v>0.12188399999999999</v>
      </c>
      <c r="I222" s="114">
        <f>I223+I224+I225</f>
        <v>0.30000000000000004</v>
      </c>
      <c r="J222" s="473"/>
      <c r="K222" s="116">
        <f>K223+K224+K225</f>
        <v>0</v>
      </c>
      <c r="L222" s="114">
        <f>L223+L224+L225</f>
        <v>0</v>
      </c>
      <c r="M222" s="114">
        <f>M223+M224+M225</f>
        <v>0</v>
      </c>
      <c r="N222" s="117">
        <f>N223+N224+N225</f>
        <v>0.7218840000000001</v>
      </c>
    </row>
    <row r="223" spans="1:14" s="23" customFormat="1" ht="20.25">
      <c r="A223" s="471"/>
      <c r="B223" s="474" t="str">
        <f>F207</f>
        <v>КУЛЬТУРА</v>
      </c>
      <c r="C223" s="472"/>
      <c r="D223" s="118" t="s">
        <v>24</v>
      </c>
      <c r="E223" s="119">
        <f aca="true" t="shared" si="12" ref="E223:I224">E213+E217</f>
        <v>0</v>
      </c>
      <c r="F223" s="119">
        <f t="shared" si="12"/>
        <v>0</v>
      </c>
      <c r="G223" s="119">
        <f t="shared" si="12"/>
        <v>0</v>
      </c>
      <c r="H223" s="119">
        <f t="shared" si="12"/>
        <v>0</v>
      </c>
      <c r="I223" s="119">
        <f t="shared" si="12"/>
        <v>0</v>
      </c>
      <c r="J223" s="473"/>
      <c r="K223" s="120"/>
      <c r="L223" s="121"/>
      <c r="M223" s="121"/>
      <c r="N223" s="122">
        <f>E223+H223+I223+K223+L223+M223</f>
        <v>0</v>
      </c>
    </row>
    <row r="224" spans="1:14" s="23" customFormat="1" ht="20.25">
      <c r="A224" s="471"/>
      <c r="B224" s="474"/>
      <c r="C224" s="472"/>
      <c r="D224" s="118" t="s">
        <v>25</v>
      </c>
      <c r="E224" s="119">
        <f t="shared" si="12"/>
        <v>0</v>
      </c>
      <c r="F224" s="119">
        <f t="shared" si="12"/>
        <v>0</v>
      </c>
      <c r="G224" s="119">
        <f t="shared" si="12"/>
        <v>0</v>
      </c>
      <c r="H224" s="119">
        <f t="shared" si="12"/>
        <v>0</v>
      </c>
      <c r="I224" s="119">
        <f t="shared" si="12"/>
        <v>0</v>
      </c>
      <c r="J224" s="473"/>
      <c r="K224" s="120"/>
      <c r="L224" s="121"/>
      <c r="M224" s="121"/>
      <c r="N224" s="122">
        <f>E224+H224+I224+K224+L224+M224</f>
        <v>0</v>
      </c>
    </row>
    <row r="225" spans="1:14" s="23" customFormat="1" ht="20.25">
      <c r="A225" s="471"/>
      <c r="B225" s="474"/>
      <c r="C225" s="472"/>
      <c r="D225" s="124" t="s">
        <v>26</v>
      </c>
      <c r="E225" s="153">
        <f>E219+E215</f>
        <v>0.30000000000000004</v>
      </c>
      <c r="F225" s="153">
        <f>F219+F215</f>
        <v>0.30000000000000004</v>
      </c>
      <c r="G225" s="153">
        <f>G219+G215</f>
        <v>0.30000000000000004</v>
      </c>
      <c r="H225" s="153">
        <f>H219+H215</f>
        <v>0.12188399999999999</v>
      </c>
      <c r="I225" s="153">
        <f>I219+I215</f>
        <v>0.30000000000000004</v>
      </c>
      <c r="J225" s="473"/>
      <c r="K225" s="120"/>
      <c r="L225" s="154"/>
      <c r="M225" s="154"/>
      <c r="N225" s="125">
        <f>E225+H225+I225+K225+L225+M225</f>
        <v>0.7218840000000001</v>
      </c>
    </row>
    <row r="226" spans="1:14" s="23" customFormat="1" ht="48.75" customHeight="1">
      <c r="A226" s="54"/>
      <c r="B226" s="55"/>
      <c r="C226" s="55"/>
      <c r="D226" s="55"/>
      <c r="E226" s="56" t="s">
        <v>120</v>
      </c>
      <c r="F226" s="57" t="s">
        <v>121</v>
      </c>
      <c r="G226" s="58"/>
      <c r="H226" s="55"/>
      <c r="I226" s="55"/>
      <c r="J226" s="55"/>
      <c r="K226" s="59"/>
      <c r="L226" s="55"/>
      <c r="M226" s="55"/>
      <c r="N226" s="60"/>
    </row>
    <row r="227" spans="1:14" s="23" customFormat="1" ht="21" customHeight="1">
      <c r="A227" s="482" t="s">
        <v>122</v>
      </c>
      <c r="B227" s="482"/>
      <c r="C227" s="482"/>
      <c r="D227" s="482"/>
      <c r="E227" s="482"/>
      <c r="F227" s="482"/>
      <c r="G227" s="482"/>
      <c r="H227" s="482"/>
      <c r="I227" s="482"/>
      <c r="J227" s="482"/>
      <c r="K227" s="482"/>
      <c r="L227" s="482"/>
      <c r="M227" s="482"/>
      <c r="N227" s="482"/>
    </row>
    <row r="228" spans="1:14" s="23" customFormat="1" ht="78">
      <c r="A228" s="481" t="s">
        <v>31</v>
      </c>
      <c r="B228" s="61" t="s">
        <v>123</v>
      </c>
      <c r="C228" s="62"/>
      <c r="D228" s="63"/>
      <c r="E228" s="62"/>
      <c r="F228" s="62"/>
      <c r="G228" s="62"/>
      <c r="H228" s="62"/>
      <c r="I228" s="62"/>
      <c r="J228" s="64"/>
      <c r="K228" s="65"/>
      <c r="L228" s="66"/>
      <c r="M228" s="66"/>
      <c r="N228" s="67"/>
    </row>
    <row r="229" spans="1:14" s="23" customFormat="1" ht="20.25">
      <c r="A229" s="481"/>
      <c r="B229" s="68" t="s">
        <v>33</v>
      </c>
      <c r="C229" s="69"/>
      <c r="D229" s="70"/>
      <c r="E229" s="69">
        <v>4</v>
      </c>
      <c r="F229" s="69"/>
      <c r="G229" s="69"/>
      <c r="H229" s="69">
        <v>4</v>
      </c>
      <c r="I229" s="69">
        <v>5</v>
      </c>
      <c r="J229" s="71"/>
      <c r="K229" s="72">
        <v>5</v>
      </c>
      <c r="L229" s="69">
        <v>6</v>
      </c>
      <c r="M229" s="69">
        <v>6</v>
      </c>
      <c r="N229" s="73"/>
    </row>
    <row r="230" spans="1:14" s="23" customFormat="1" ht="19.5" customHeight="1">
      <c r="A230" s="74"/>
      <c r="B230" s="75" t="s">
        <v>34</v>
      </c>
      <c r="C230" s="476" t="s">
        <v>35</v>
      </c>
      <c r="D230" s="476"/>
      <c r="E230" s="476"/>
      <c r="F230" s="476"/>
      <c r="G230" s="476"/>
      <c r="H230" s="476"/>
      <c r="I230" s="476"/>
      <c r="J230" s="476"/>
      <c r="K230" s="477"/>
      <c r="L230" s="477"/>
      <c r="M230" s="477"/>
      <c r="N230" s="477"/>
    </row>
    <row r="231" spans="1:14" s="23" customFormat="1" ht="22.5" customHeight="1">
      <c r="A231" s="478" t="s">
        <v>36</v>
      </c>
      <c r="B231" s="451" t="s">
        <v>124</v>
      </c>
      <c r="C231" s="479"/>
      <c r="D231" s="77" t="s">
        <v>38</v>
      </c>
      <c r="E231" s="78">
        <f>SUM(E232:E234)</f>
        <v>0</v>
      </c>
      <c r="F231" s="78">
        <f>SUM(F232:F234)</f>
        <v>0</v>
      </c>
      <c r="G231" s="78">
        <f>SUM(G232:G234)</f>
        <v>0</v>
      </c>
      <c r="H231" s="78">
        <f>SUM(H232:H234)</f>
        <v>0</v>
      </c>
      <c r="I231" s="78">
        <f>SUM(I232:I234)</f>
        <v>0</v>
      </c>
      <c r="J231" s="454"/>
      <c r="K231" s="79">
        <f>SUM(K232:K234)</f>
        <v>0.75</v>
      </c>
      <c r="L231" s="78">
        <f>SUM(L232:L234)</f>
        <v>0</v>
      </c>
      <c r="M231" s="78">
        <f>SUM(M232:M234)</f>
        <v>0</v>
      </c>
      <c r="N231" s="80">
        <f>E231+H231+I231+K231+L231+M231</f>
        <v>0.75</v>
      </c>
    </row>
    <row r="232" spans="1:14" s="23" customFormat="1" ht="23.25">
      <c r="A232" s="478"/>
      <c r="B232" s="451"/>
      <c r="C232" s="479"/>
      <c r="D232" s="81" t="s">
        <v>24</v>
      </c>
      <c r="E232" s="82"/>
      <c r="F232" s="82"/>
      <c r="G232" s="82"/>
      <c r="H232" s="83"/>
      <c r="I232" s="83"/>
      <c r="J232" s="454"/>
      <c r="K232" s="84"/>
      <c r="L232" s="85"/>
      <c r="M232" s="85"/>
      <c r="N232" s="86">
        <f>E232+H232+I232+K232+L232+M232</f>
        <v>0</v>
      </c>
    </row>
    <row r="233" spans="1:14" s="23" customFormat="1" ht="23.25">
      <c r="A233" s="478"/>
      <c r="B233" s="451"/>
      <c r="C233" s="479"/>
      <c r="D233" s="81" t="s">
        <v>25</v>
      </c>
      <c r="E233" s="82"/>
      <c r="F233" s="82"/>
      <c r="G233" s="82"/>
      <c r="H233" s="83"/>
      <c r="I233" s="83"/>
      <c r="J233" s="454"/>
      <c r="K233" s="84"/>
      <c r="L233" s="85"/>
      <c r="M233" s="85"/>
      <c r="N233" s="86">
        <f>E233+H233+I233+K233+L233+M233</f>
        <v>0</v>
      </c>
    </row>
    <row r="234" spans="1:14" s="23" customFormat="1" ht="23.25">
      <c r="A234" s="478"/>
      <c r="B234" s="451"/>
      <c r="C234" s="479"/>
      <c r="D234" s="81" t="s">
        <v>26</v>
      </c>
      <c r="E234" s="82"/>
      <c r="F234" s="82"/>
      <c r="G234" s="82"/>
      <c r="H234" s="83"/>
      <c r="I234" s="83"/>
      <c r="J234" s="454"/>
      <c r="K234" s="84">
        <v>0.75</v>
      </c>
      <c r="L234" s="85">
        <v>0</v>
      </c>
      <c r="M234" s="85">
        <v>0</v>
      </c>
      <c r="N234" s="86">
        <f>E234+H234+I234+K234+L234+M234</f>
        <v>0.75</v>
      </c>
    </row>
    <row r="235" spans="1:14" s="23" customFormat="1" ht="21" customHeight="1">
      <c r="A235" s="482" t="s">
        <v>125</v>
      </c>
      <c r="B235" s="482"/>
      <c r="C235" s="482"/>
      <c r="D235" s="482"/>
      <c r="E235" s="482"/>
      <c r="F235" s="482"/>
      <c r="G235" s="482"/>
      <c r="H235" s="482"/>
      <c r="I235" s="482"/>
      <c r="J235" s="482"/>
      <c r="K235" s="482"/>
      <c r="L235" s="482"/>
      <c r="M235" s="482"/>
      <c r="N235" s="482"/>
    </row>
    <row r="236" spans="1:14" s="23" customFormat="1" ht="39">
      <c r="A236" s="483" t="s">
        <v>31</v>
      </c>
      <c r="B236" s="61" t="s">
        <v>126</v>
      </c>
      <c r="C236" s="168"/>
      <c r="D236" s="169"/>
      <c r="E236" s="168"/>
      <c r="F236" s="168"/>
      <c r="G236" s="168"/>
      <c r="H236" s="168"/>
      <c r="I236" s="168"/>
      <c r="J236" s="170"/>
      <c r="K236" s="171"/>
      <c r="L236" s="172"/>
      <c r="M236" s="172"/>
      <c r="N236" s="173"/>
    </row>
    <row r="237" spans="1:14" s="23" customFormat="1" ht="20.25">
      <c r="A237" s="483"/>
      <c r="B237" s="68" t="s">
        <v>33</v>
      </c>
      <c r="C237" s="174"/>
      <c r="D237" s="175"/>
      <c r="E237" s="174">
        <v>3</v>
      </c>
      <c r="F237" s="174"/>
      <c r="G237" s="174">
        <v>3</v>
      </c>
      <c r="H237" s="174">
        <v>3</v>
      </c>
      <c r="I237" s="174">
        <v>3</v>
      </c>
      <c r="J237" s="176"/>
      <c r="K237" s="177">
        <v>3.1</v>
      </c>
      <c r="L237" s="178">
        <v>3</v>
      </c>
      <c r="M237" s="178">
        <v>3</v>
      </c>
      <c r="N237" s="179"/>
    </row>
    <row r="238" spans="1:14" s="23" customFormat="1" ht="19.5" customHeight="1">
      <c r="A238" s="180"/>
      <c r="B238" s="181" t="s">
        <v>34</v>
      </c>
      <c r="C238" s="484" t="s">
        <v>35</v>
      </c>
      <c r="D238" s="484"/>
      <c r="E238" s="484"/>
      <c r="F238" s="484"/>
      <c r="G238" s="484"/>
      <c r="H238" s="484"/>
      <c r="I238" s="484"/>
      <c r="J238" s="484"/>
      <c r="K238" s="477"/>
      <c r="L238" s="477"/>
      <c r="M238" s="477"/>
      <c r="N238" s="477"/>
    </row>
    <row r="239" spans="1:14" s="23" customFormat="1" ht="22.5" customHeight="1">
      <c r="A239" s="487" t="s">
        <v>40</v>
      </c>
      <c r="B239" s="485" t="s">
        <v>127</v>
      </c>
      <c r="C239" s="486"/>
      <c r="D239" s="77" t="s">
        <v>38</v>
      </c>
      <c r="E239" s="78">
        <f>SUM(E240:E242)</f>
        <v>10.309</v>
      </c>
      <c r="F239" s="78">
        <f>SUM(F240:F242)</f>
        <v>10.309278</v>
      </c>
      <c r="G239" s="78">
        <f>SUM(G240:G242)</f>
        <v>10.309278</v>
      </c>
      <c r="H239" s="78">
        <f>SUM(H240:H242)</f>
        <v>0.78</v>
      </c>
      <c r="I239" s="78">
        <f>SUM(I240:I242)</f>
        <v>0.78</v>
      </c>
      <c r="J239" s="457" t="s">
        <v>128</v>
      </c>
      <c r="K239" s="79">
        <f>SUM(K240:K242)</f>
        <v>0</v>
      </c>
      <c r="L239" s="78">
        <f>SUM(L240:L242)</f>
        <v>0.78</v>
      </c>
      <c r="M239" s="78">
        <f>SUM(M240:M242)</f>
        <v>0.78</v>
      </c>
      <c r="N239" s="80">
        <f>E239+H239+I239+K239+L239+M239</f>
        <v>13.428999999999997</v>
      </c>
    </row>
    <row r="240" spans="1:14" s="23" customFormat="1" ht="23.25">
      <c r="A240" s="487"/>
      <c r="B240" s="485"/>
      <c r="C240" s="486"/>
      <c r="D240" s="81" t="s">
        <v>24</v>
      </c>
      <c r="E240" s="82">
        <v>0</v>
      </c>
      <c r="F240" s="82">
        <v>0</v>
      </c>
      <c r="G240" s="82">
        <v>0</v>
      </c>
      <c r="H240" s="83"/>
      <c r="I240" s="83"/>
      <c r="J240" s="457"/>
      <c r="K240" s="84"/>
      <c r="L240" s="85">
        <v>0</v>
      </c>
      <c r="M240" s="85">
        <v>0</v>
      </c>
      <c r="N240" s="86">
        <f>E240+H240+I240+K240+L240+M240</f>
        <v>0</v>
      </c>
    </row>
    <row r="241" spans="1:14" s="23" customFormat="1" ht="23.25">
      <c r="A241" s="487"/>
      <c r="B241" s="485"/>
      <c r="C241" s="486"/>
      <c r="D241" s="81" t="s">
        <v>25</v>
      </c>
      <c r="E241" s="82">
        <v>10</v>
      </c>
      <c r="F241" s="82">
        <v>10</v>
      </c>
      <c r="G241" s="82">
        <v>10</v>
      </c>
      <c r="H241" s="83">
        <v>0</v>
      </c>
      <c r="I241" s="83">
        <v>0</v>
      </c>
      <c r="J241" s="457"/>
      <c r="K241" s="84"/>
      <c r="L241" s="85">
        <v>0</v>
      </c>
      <c r="M241" s="85">
        <v>0</v>
      </c>
      <c r="N241" s="86">
        <f>E241+H241+I241+K241+L241+M241</f>
        <v>10</v>
      </c>
    </row>
    <row r="242" spans="1:14" s="23" customFormat="1" ht="109.5" customHeight="1">
      <c r="A242" s="487"/>
      <c r="B242" s="485"/>
      <c r="C242" s="486"/>
      <c r="D242" s="81" t="s">
        <v>26</v>
      </c>
      <c r="E242" s="82">
        <v>0.309</v>
      </c>
      <c r="F242" s="82">
        <v>0.309278</v>
      </c>
      <c r="G242" s="82">
        <v>0.309278</v>
      </c>
      <c r="H242" s="83">
        <v>0.78</v>
      </c>
      <c r="I242" s="83">
        <v>0.78</v>
      </c>
      <c r="J242" s="457"/>
      <c r="K242" s="84"/>
      <c r="L242" s="85">
        <v>0.78</v>
      </c>
      <c r="M242" s="85">
        <v>0.78</v>
      </c>
      <c r="N242" s="86">
        <f>E242+H242+I242+K242+L242+M242</f>
        <v>3.4290000000000003</v>
      </c>
    </row>
    <row r="243" spans="1:14" s="23" customFormat="1" ht="21" customHeight="1">
      <c r="A243" s="482" t="s">
        <v>129</v>
      </c>
      <c r="B243" s="482"/>
      <c r="C243" s="482"/>
      <c r="D243" s="482"/>
      <c r="E243" s="482"/>
      <c r="F243" s="482"/>
      <c r="G243" s="482"/>
      <c r="H243" s="482"/>
      <c r="I243" s="482"/>
      <c r="J243" s="482"/>
      <c r="K243" s="482"/>
      <c r="L243" s="482"/>
      <c r="M243" s="482"/>
      <c r="N243" s="482"/>
    </row>
    <row r="244" spans="1:14" s="23" customFormat="1" ht="58.5">
      <c r="A244" s="483" t="s">
        <v>31</v>
      </c>
      <c r="B244" s="61" t="s">
        <v>130</v>
      </c>
      <c r="C244" s="168"/>
      <c r="D244" s="169"/>
      <c r="E244" s="168">
        <v>0.524</v>
      </c>
      <c r="F244" s="168">
        <v>0</v>
      </c>
      <c r="G244" s="168">
        <v>0</v>
      </c>
      <c r="H244" s="168">
        <v>0.802</v>
      </c>
      <c r="I244" s="168">
        <v>1.057</v>
      </c>
      <c r="J244" s="170"/>
      <c r="K244" s="171"/>
      <c r="L244" s="172"/>
      <c r="M244" s="172"/>
      <c r="N244" s="173"/>
    </row>
    <row r="245" spans="1:14" s="23" customFormat="1" ht="20.25">
      <c r="A245" s="483"/>
      <c r="B245" s="68" t="s">
        <v>33</v>
      </c>
      <c r="C245" s="174"/>
      <c r="D245" s="175"/>
      <c r="E245" s="174">
        <v>0.524</v>
      </c>
      <c r="F245" s="174"/>
      <c r="G245" s="174"/>
      <c r="H245" s="174">
        <v>0.802</v>
      </c>
      <c r="I245" s="174">
        <v>1.057</v>
      </c>
      <c r="J245" s="176"/>
      <c r="K245" s="191">
        <v>0.255</v>
      </c>
      <c r="L245" s="192">
        <v>1.303</v>
      </c>
      <c r="M245" s="192">
        <v>1.5070000000000001</v>
      </c>
      <c r="N245" s="179"/>
    </row>
    <row r="246" spans="1:14" s="23" customFormat="1" ht="19.5" customHeight="1">
      <c r="A246" s="180"/>
      <c r="B246" s="181" t="s">
        <v>34</v>
      </c>
      <c r="C246" s="484" t="s">
        <v>35</v>
      </c>
      <c r="D246" s="484"/>
      <c r="E246" s="484"/>
      <c r="F246" s="484"/>
      <c r="G246" s="484"/>
      <c r="H246" s="484"/>
      <c r="I246" s="484"/>
      <c r="J246" s="484"/>
      <c r="K246" s="477"/>
      <c r="L246" s="477"/>
      <c r="M246" s="477"/>
      <c r="N246" s="477"/>
    </row>
    <row r="247" spans="1:14" s="23" customFormat="1" ht="21.75" customHeight="1">
      <c r="A247" s="478" t="s">
        <v>36</v>
      </c>
      <c r="B247" s="485" t="s">
        <v>131</v>
      </c>
      <c r="C247" s="486"/>
      <c r="D247" s="77" t="s">
        <v>38</v>
      </c>
      <c r="E247" s="78">
        <f>SUM(E248:E250)</f>
        <v>0.18521</v>
      </c>
      <c r="F247" s="78">
        <f>SUM(F248:F250)</f>
        <v>0.18521</v>
      </c>
      <c r="G247" s="78">
        <f>SUM(G248:G250)</f>
        <v>0.18521</v>
      </c>
      <c r="H247" s="78">
        <f>SUM(H248:H250)</f>
        <v>0.03</v>
      </c>
      <c r="I247" s="78">
        <f>SUM(I248:I250)</f>
        <v>0.03</v>
      </c>
      <c r="J247" s="454" t="s">
        <v>269</v>
      </c>
      <c r="K247" s="79">
        <f>SUM(K248:K250)</f>
        <v>0.06</v>
      </c>
      <c r="L247" s="78">
        <f>SUM(L248:L250)</f>
        <v>0.03</v>
      </c>
      <c r="M247" s="78">
        <f>SUM(M248:M250)</f>
        <v>0.03</v>
      </c>
      <c r="N247" s="80">
        <f>E247+H247+I247+K247+L247+M247</f>
        <v>0.36521000000000003</v>
      </c>
    </row>
    <row r="248" spans="1:14" s="23" customFormat="1" ht="23.25">
      <c r="A248" s="478"/>
      <c r="B248" s="485"/>
      <c r="C248" s="486"/>
      <c r="D248" s="81" t="s">
        <v>24</v>
      </c>
      <c r="E248" s="82">
        <v>0</v>
      </c>
      <c r="F248" s="82">
        <v>0</v>
      </c>
      <c r="G248" s="82">
        <v>0</v>
      </c>
      <c r="H248" s="83"/>
      <c r="I248" s="83"/>
      <c r="J248" s="454"/>
      <c r="K248" s="84">
        <v>0</v>
      </c>
      <c r="L248" s="85">
        <v>0</v>
      </c>
      <c r="M248" s="85">
        <v>0</v>
      </c>
      <c r="N248" s="86">
        <f>E248+H248+I248+K248+L248+M248</f>
        <v>0</v>
      </c>
    </row>
    <row r="249" spans="1:14" s="23" customFormat="1" ht="23.25">
      <c r="A249" s="478"/>
      <c r="B249" s="485"/>
      <c r="C249" s="486"/>
      <c r="D249" s="81" t="s">
        <v>25</v>
      </c>
      <c r="E249" s="82">
        <v>0</v>
      </c>
      <c r="F249" s="82">
        <v>0</v>
      </c>
      <c r="G249" s="82">
        <v>0</v>
      </c>
      <c r="H249" s="83">
        <v>0</v>
      </c>
      <c r="I249" s="83">
        <v>0</v>
      </c>
      <c r="J249" s="454"/>
      <c r="K249" s="84">
        <v>0</v>
      </c>
      <c r="L249" s="85">
        <v>0</v>
      </c>
      <c r="M249" s="85">
        <v>0</v>
      </c>
      <c r="N249" s="86">
        <f>E249+H249+I249+K249+L249+M249</f>
        <v>0</v>
      </c>
    </row>
    <row r="250" spans="1:14" s="23" customFormat="1" ht="23.25">
      <c r="A250" s="478"/>
      <c r="B250" s="485"/>
      <c r="C250" s="486"/>
      <c r="D250" s="81" t="s">
        <v>26</v>
      </c>
      <c r="E250" s="82">
        <v>0.18521</v>
      </c>
      <c r="F250" s="82">
        <v>0.18521</v>
      </c>
      <c r="G250" s="82">
        <v>0.18521</v>
      </c>
      <c r="H250" s="83">
        <v>0.03</v>
      </c>
      <c r="I250" s="83">
        <v>0.03</v>
      </c>
      <c r="J250" s="454"/>
      <c r="K250" s="84">
        <v>0.06</v>
      </c>
      <c r="L250" s="85">
        <v>0.03</v>
      </c>
      <c r="M250" s="85">
        <v>0.03</v>
      </c>
      <c r="N250" s="86">
        <f>E250+H250+I250+K250+L250+M250</f>
        <v>0.36521000000000003</v>
      </c>
    </row>
    <row r="251" spans="1:14" s="23" customFormat="1" ht="40.5">
      <c r="A251" s="471" t="str">
        <f>E226</f>
        <v>XI</v>
      </c>
      <c r="B251" s="112" t="s">
        <v>63</v>
      </c>
      <c r="C251" s="472"/>
      <c r="D251" s="113" t="s">
        <v>23</v>
      </c>
      <c r="E251" s="114">
        <f>E252+E253+E254</f>
        <v>10.49421</v>
      </c>
      <c r="F251" s="114">
        <f>F252+F253+F254</f>
        <v>10.494488</v>
      </c>
      <c r="G251" s="114">
        <f>G252+G253+G254</f>
        <v>10.494488</v>
      </c>
      <c r="H251" s="114">
        <f>H252+H253+H254</f>
        <v>0.81</v>
      </c>
      <c r="I251" s="114">
        <f>I252+I253+I254</f>
        <v>0.81</v>
      </c>
      <c r="J251" s="473" t="s">
        <v>132</v>
      </c>
      <c r="K251" s="116">
        <f>K252+K253+K254</f>
        <v>0.81</v>
      </c>
      <c r="L251" s="114">
        <f>L252+L253+L254</f>
        <v>0.81</v>
      </c>
      <c r="M251" s="114">
        <f>M252+M253+M254</f>
        <v>0.81</v>
      </c>
      <c r="N251" s="117">
        <f>N252+N253+N254</f>
        <v>14.54421</v>
      </c>
    </row>
    <row r="252" spans="1:14" s="23" customFormat="1" ht="20.25">
      <c r="A252" s="471"/>
      <c r="B252" s="474" t="str">
        <f>F226</f>
        <v>МАЛОЕ И СРЕДНЕЕ ПРЕДПРИНИМАТЕЛЬСТВО</v>
      </c>
      <c r="C252" s="472"/>
      <c r="D252" s="118" t="s">
        <v>24</v>
      </c>
      <c r="E252" s="119">
        <f aca="true" t="shared" si="13" ref="E252:I254">E248+E240</f>
        <v>0</v>
      </c>
      <c r="F252" s="119">
        <f t="shared" si="13"/>
        <v>0</v>
      </c>
      <c r="G252" s="119">
        <f t="shared" si="13"/>
        <v>0</v>
      </c>
      <c r="H252" s="119">
        <f t="shared" si="13"/>
        <v>0</v>
      </c>
      <c r="I252" s="119">
        <f t="shared" si="13"/>
        <v>0</v>
      </c>
      <c r="J252" s="473"/>
      <c r="K252" s="120">
        <f>K248+K240+K232</f>
        <v>0</v>
      </c>
      <c r="L252" s="119">
        <f aca="true" t="shared" si="14" ref="L252:M254">L248+L240</f>
        <v>0</v>
      </c>
      <c r="M252" s="119">
        <f t="shared" si="14"/>
        <v>0</v>
      </c>
      <c r="N252" s="122">
        <f>E252+H252+I252+K252+L252+M252</f>
        <v>0</v>
      </c>
    </row>
    <row r="253" spans="1:14" s="23" customFormat="1" ht="20.25">
      <c r="A253" s="471"/>
      <c r="B253" s="474"/>
      <c r="C253" s="472"/>
      <c r="D253" s="118" t="s">
        <v>25</v>
      </c>
      <c r="E253" s="119">
        <f t="shared" si="13"/>
        <v>10</v>
      </c>
      <c r="F253" s="119">
        <f t="shared" si="13"/>
        <v>10</v>
      </c>
      <c r="G253" s="119">
        <f t="shared" si="13"/>
        <v>10</v>
      </c>
      <c r="H253" s="119">
        <f t="shared" si="13"/>
        <v>0</v>
      </c>
      <c r="I253" s="119">
        <f t="shared" si="13"/>
        <v>0</v>
      </c>
      <c r="J253" s="473"/>
      <c r="K253" s="120">
        <f>K249+K241+K233</f>
        <v>0</v>
      </c>
      <c r="L253" s="119">
        <f t="shared" si="14"/>
        <v>0</v>
      </c>
      <c r="M253" s="119">
        <f t="shared" si="14"/>
        <v>0</v>
      </c>
      <c r="N253" s="122">
        <f>E253+H253+I253+K253+L253+M253</f>
        <v>10</v>
      </c>
    </row>
    <row r="254" spans="1:14" s="23" customFormat="1" ht="20.25">
      <c r="A254" s="471"/>
      <c r="B254" s="474"/>
      <c r="C254" s="472"/>
      <c r="D254" s="124" t="s">
        <v>26</v>
      </c>
      <c r="E254" s="119">
        <f t="shared" si="13"/>
        <v>0.49421000000000004</v>
      </c>
      <c r="F254" s="119">
        <f t="shared" si="13"/>
        <v>0.49448800000000004</v>
      </c>
      <c r="G254" s="119">
        <f t="shared" si="13"/>
        <v>0.49448800000000004</v>
      </c>
      <c r="H254" s="119">
        <f t="shared" si="13"/>
        <v>0.81</v>
      </c>
      <c r="I254" s="119">
        <f t="shared" si="13"/>
        <v>0.81</v>
      </c>
      <c r="J254" s="473"/>
      <c r="K254" s="120">
        <f>K250+K242+K234</f>
        <v>0.81</v>
      </c>
      <c r="L254" s="119">
        <f t="shared" si="14"/>
        <v>0.81</v>
      </c>
      <c r="M254" s="119">
        <f t="shared" si="14"/>
        <v>0.81</v>
      </c>
      <c r="N254" s="125">
        <f>E254+H254+I254+K254+L254+M254</f>
        <v>4.54421</v>
      </c>
    </row>
    <row r="255" spans="1:14" s="23" customFormat="1" ht="44.25" customHeight="1">
      <c r="A255" s="54"/>
      <c r="B255" s="55"/>
      <c r="C255" s="55"/>
      <c r="D255" s="55"/>
      <c r="E255" s="56" t="s">
        <v>133</v>
      </c>
      <c r="F255" s="57" t="s">
        <v>134</v>
      </c>
      <c r="G255" s="58"/>
      <c r="H255" s="55"/>
      <c r="I255" s="55"/>
      <c r="J255" s="55"/>
      <c r="K255" s="59"/>
      <c r="L255" s="55"/>
      <c r="M255" s="55"/>
      <c r="N255" s="60"/>
    </row>
    <row r="256" spans="1:14" s="23" customFormat="1" ht="21" customHeight="1">
      <c r="A256" s="480" t="s">
        <v>102</v>
      </c>
      <c r="B256" s="480"/>
      <c r="C256" s="480"/>
      <c r="D256" s="480"/>
      <c r="E256" s="480"/>
      <c r="F256" s="480"/>
      <c r="G256" s="480"/>
      <c r="H256" s="480"/>
      <c r="I256" s="480"/>
      <c r="J256" s="480"/>
      <c r="K256" s="480"/>
      <c r="L256" s="480"/>
      <c r="M256" s="480"/>
      <c r="N256" s="480"/>
    </row>
    <row r="257" spans="1:14" s="23" customFormat="1" ht="39">
      <c r="A257" s="481" t="s">
        <v>31</v>
      </c>
      <c r="B257" s="61" t="s">
        <v>103</v>
      </c>
      <c r="C257" s="62"/>
      <c r="D257" s="63"/>
      <c r="E257" s="62"/>
      <c r="F257" s="62"/>
      <c r="G257" s="62"/>
      <c r="H257" s="62"/>
      <c r="I257" s="62"/>
      <c r="J257" s="64"/>
      <c r="K257" s="65"/>
      <c r="L257" s="66"/>
      <c r="M257" s="66"/>
      <c r="N257" s="67"/>
    </row>
    <row r="258" spans="1:14" s="23" customFormat="1" ht="20.25">
      <c r="A258" s="481"/>
      <c r="B258" s="68" t="s">
        <v>12</v>
      </c>
      <c r="C258" s="69"/>
      <c r="D258" s="70"/>
      <c r="E258" s="69"/>
      <c r="F258" s="69"/>
      <c r="G258" s="69"/>
      <c r="H258" s="69"/>
      <c r="I258" s="69"/>
      <c r="J258" s="71"/>
      <c r="K258" s="72"/>
      <c r="L258" s="69"/>
      <c r="M258" s="69"/>
      <c r="N258" s="73"/>
    </row>
    <row r="259" spans="1:14" s="23" customFormat="1" ht="19.5" customHeight="1">
      <c r="A259" s="74"/>
      <c r="B259" s="75" t="s">
        <v>34</v>
      </c>
      <c r="C259" s="476" t="s">
        <v>35</v>
      </c>
      <c r="D259" s="476"/>
      <c r="E259" s="476"/>
      <c r="F259" s="476"/>
      <c r="G259" s="476"/>
      <c r="H259" s="476"/>
      <c r="I259" s="476"/>
      <c r="J259" s="476"/>
      <c r="K259" s="477"/>
      <c r="L259" s="477"/>
      <c r="M259" s="477"/>
      <c r="N259" s="477"/>
    </row>
    <row r="260" spans="1:14" s="23" customFormat="1" ht="22.5" customHeight="1">
      <c r="A260" s="478" t="s">
        <v>36</v>
      </c>
      <c r="B260" s="451" t="s">
        <v>107</v>
      </c>
      <c r="C260" s="479"/>
      <c r="D260" s="77" t="s">
        <v>38</v>
      </c>
      <c r="E260" s="78">
        <f>SUM(E261:E263)</f>
        <v>0</v>
      </c>
      <c r="F260" s="78">
        <f>SUM(F261:F263)</f>
        <v>0</v>
      </c>
      <c r="G260" s="78">
        <f>SUM(G261:G263)</f>
        <v>0</v>
      </c>
      <c r="H260" s="78">
        <f>SUM(H261:H263)</f>
        <v>0</v>
      </c>
      <c r="I260" s="78">
        <f>SUM(I261:I263)</f>
        <v>0</v>
      </c>
      <c r="J260" s="454"/>
      <c r="K260" s="79">
        <f>SUM(K261:K263)</f>
        <v>0</v>
      </c>
      <c r="L260" s="78">
        <f>SUM(L261:L263)</f>
        <v>0</v>
      </c>
      <c r="M260" s="78">
        <f>SUM(M261:M263)</f>
        <v>0</v>
      </c>
      <c r="N260" s="80">
        <f>E260+H260+I260+K260+L260+M260</f>
        <v>0</v>
      </c>
    </row>
    <row r="261" spans="1:14" s="23" customFormat="1" ht="23.25">
      <c r="A261" s="478"/>
      <c r="B261" s="451"/>
      <c r="C261" s="479"/>
      <c r="D261" s="81" t="s">
        <v>24</v>
      </c>
      <c r="E261" s="82"/>
      <c r="F261" s="82"/>
      <c r="G261" s="82"/>
      <c r="H261" s="83"/>
      <c r="I261" s="83"/>
      <c r="J261" s="454"/>
      <c r="K261" s="84"/>
      <c r="L261" s="85"/>
      <c r="M261" s="85"/>
      <c r="N261" s="86">
        <f>E261+H261+I261+K261+L261+M261</f>
        <v>0</v>
      </c>
    </row>
    <row r="262" spans="1:14" s="23" customFormat="1" ht="23.25">
      <c r="A262" s="478"/>
      <c r="B262" s="451"/>
      <c r="C262" s="479"/>
      <c r="D262" s="81" t="s">
        <v>25</v>
      </c>
      <c r="E262" s="82"/>
      <c r="F262" s="82"/>
      <c r="G262" s="82"/>
      <c r="H262" s="83"/>
      <c r="I262" s="83"/>
      <c r="J262" s="454"/>
      <c r="K262" s="84"/>
      <c r="L262" s="85"/>
      <c r="M262" s="85"/>
      <c r="N262" s="86">
        <f>E262+H262+I262+K262+L262+M262</f>
        <v>0</v>
      </c>
    </row>
    <row r="263" spans="1:14" s="23" customFormat="1" ht="23.25">
      <c r="A263" s="478"/>
      <c r="B263" s="451"/>
      <c r="C263" s="479"/>
      <c r="D263" s="81" t="s">
        <v>26</v>
      </c>
      <c r="E263" s="82"/>
      <c r="F263" s="82"/>
      <c r="G263" s="82"/>
      <c r="H263" s="83"/>
      <c r="I263" s="83"/>
      <c r="J263" s="454"/>
      <c r="K263" s="84"/>
      <c r="L263" s="85"/>
      <c r="M263" s="85"/>
      <c r="N263" s="86">
        <f>E263+H263+I263+K263+L263+M263</f>
        <v>0</v>
      </c>
    </row>
    <row r="264" spans="1:14" s="23" customFormat="1" ht="39">
      <c r="A264" s="470" t="s">
        <v>55</v>
      </c>
      <c r="B264" s="100" t="s">
        <v>103</v>
      </c>
      <c r="C264" s="163"/>
      <c r="D264" s="164"/>
      <c r="E264" s="103"/>
      <c r="F264" s="103"/>
      <c r="G264" s="103"/>
      <c r="H264" s="103"/>
      <c r="I264" s="103"/>
      <c r="J264" s="104"/>
      <c r="K264" s="165"/>
      <c r="L264" s="85"/>
      <c r="M264" s="85"/>
      <c r="N264" s="105"/>
    </row>
    <row r="265" spans="1:14" s="23" customFormat="1" ht="20.25">
      <c r="A265" s="470"/>
      <c r="B265" s="68" t="s">
        <v>12</v>
      </c>
      <c r="C265" s="69"/>
      <c r="D265" s="70"/>
      <c r="E265" s="69"/>
      <c r="F265" s="69"/>
      <c r="G265" s="69"/>
      <c r="H265" s="69"/>
      <c r="I265" s="69"/>
      <c r="J265" s="71"/>
      <c r="K265" s="72"/>
      <c r="L265" s="69"/>
      <c r="M265" s="69"/>
      <c r="N265" s="73"/>
    </row>
    <row r="266" spans="1:14" s="23" customFormat="1" ht="40.5">
      <c r="A266" s="471" t="str">
        <f>E255</f>
        <v>XII</v>
      </c>
      <c r="B266" s="112" t="s">
        <v>63</v>
      </c>
      <c r="C266" s="472"/>
      <c r="D266" s="113" t="s">
        <v>23</v>
      </c>
      <c r="E266" s="114">
        <f>E267+E268+E269</f>
        <v>0</v>
      </c>
      <c r="F266" s="114">
        <f>F267+F268+F269</f>
        <v>0</v>
      </c>
      <c r="G266" s="114">
        <f>G267+G268+G269</f>
        <v>0</v>
      </c>
      <c r="H266" s="114">
        <f>H267+H268+H269</f>
        <v>0</v>
      </c>
      <c r="I266" s="114">
        <f>I267+I268+I269</f>
        <v>0</v>
      </c>
      <c r="J266" s="473"/>
      <c r="K266" s="116">
        <f>K267+K268+K269</f>
        <v>0</v>
      </c>
      <c r="L266" s="114">
        <f>L267+L268+L269</f>
        <v>0</v>
      </c>
      <c r="M266" s="114">
        <f>M267+M268+M269</f>
        <v>0</v>
      </c>
      <c r="N266" s="117">
        <f>N267+N268+N269</f>
        <v>0</v>
      </c>
    </row>
    <row r="267" spans="1:14" s="23" customFormat="1" ht="20.25" customHeight="1">
      <c r="A267" s="471"/>
      <c r="B267" s="474" t="str">
        <f>F255</f>
        <v>МЕЖДУНАРОДНАЯ КООПЕРАЦИЯ И ЭКСПОРТ</v>
      </c>
      <c r="C267" s="472"/>
      <c r="D267" s="118" t="s">
        <v>24</v>
      </c>
      <c r="E267" s="119"/>
      <c r="F267" s="119"/>
      <c r="G267" s="119"/>
      <c r="H267" s="119"/>
      <c r="I267" s="119"/>
      <c r="J267" s="473"/>
      <c r="K267" s="120"/>
      <c r="L267" s="121"/>
      <c r="M267" s="121"/>
      <c r="N267" s="122">
        <f>E267+H267+I267+K267+L267+M267</f>
        <v>0</v>
      </c>
    </row>
    <row r="268" spans="1:14" s="23" customFormat="1" ht="20.25" customHeight="1">
      <c r="A268" s="471"/>
      <c r="B268" s="474"/>
      <c r="C268" s="472"/>
      <c r="D268" s="118" t="s">
        <v>25</v>
      </c>
      <c r="E268" s="119"/>
      <c r="F268" s="119"/>
      <c r="G268" s="119"/>
      <c r="H268" s="119"/>
      <c r="I268" s="119"/>
      <c r="J268" s="473"/>
      <c r="K268" s="120"/>
      <c r="L268" s="121"/>
      <c r="M268" s="121"/>
      <c r="N268" s="122">
        <f>E268+H268+I268+K268+L268+M268</f>
        <v>0</v>
      </c>
    </row>
    <row r="269" spans="1:14" s="23" customFormat="1" ht="21" customHeight="1">
      <c r="A269" s="471"/>
      <c r="B269" s="474"/>
      <c r="C269" s="472"/>
      <c r="D269" s="124" t="s">
        <v>26</v>
      </c>
      <c r="E269" s="153"/>
      <c r="F269" s="153"/>
      <c r="G269" s="153"/>
      <c r="H269" s="153"/>
      <c r="I269" s="153"/>
      <c r="J269" s="473"/>
      <c r="K269" s="193"/>
      <c r="L269" s="154"/>
      <c r="M269" s="154"/>
      <c r="N269" s="125">
        <f>E269+H269+I269+K269+L269+M269</f>
        <v>0</v>
      </c>
    </row>
    <row r="270" s="23" customFormat="1" ht="15">
      <c r="K270" s="194"/>
    </row>
    <row r="271" s="23" customFormat="1" ht="15">
      <c r="K271" s="194"/>
    </row>
    <row r="272" s="23" customFormat="1" ht="15">
      <c r="K272" s="194"/>
    </row>
    <row r="273" s="23" customFormat="1" ht="18" customHeight="1">
      <c r="K273" s="194"/>
    </row>
    <row r="274" spans="1:14" ht="49.5" customHeight="1">
      <c r="A274" s="475" t="s">
        <v>135</v>
      </c>
      <c r="B274" s="475"/>
      <c r="C274" s="475"/>
      <c r="D274" s="475"/>
      <c r="E274" s="475"/>
      <c r="F274" s="475"/>
      <c r="G274" s="475"/>
      <c r="H274" s="475"/>
      <c r="I274" s="475"/>
      <c r="J274" s="475"/>
      <c r="K274" s="475"/>
      <c r="L274" s="475"/>
      <c r="M274" s="475"/>
      <c r="N274" s="475"/>
    </row>
    <row r="275" spans="1:14" ht="7.5" customHeight="1">
      <c r="A275" s="195"/>
      <c r="B275" s="196"/>
      <c r="C275" s="196"/>
      <c r="D275" s="196"/>
      <c r="E275" s="196"/>
      <c r="F275" s="196"/>
      <c r="G275" s="196"/>
      <c r="H275" s="196"/>
      <c r="I275" s="196"/>
      <c r="J275" s="196"/>
      <c r="K275" s="197"/>
      <c r="L275" s="196"/>
      <c r="M275" s="196"/>
      <c r="N275" s="198"/>
    </row>
    <row r="276" spans="1:14" s="201" customFormat="1" ht="22.5" customHeight="1">
      <c r="A276" s="462"/>
      <c r="B276" s="463" t="s">
        <v>136</v>
      </c>
      <c r="C276" s="464"/>
      <c r="D276" s="199" t="s">
        <v>23</v>
      </c>
      <c r="E276" s="40">
        <f>SUM(E277:E279)</f>
        <v>306.23549223000003</v>
      </c>
      <c r="F276" s="40">
        <f>SUM(F277:F279)</f>
        <v>303.01054118999997</v>
      </c>
      <c r="G276" s="40">
        <f>SUM(G277:G279)</f>
        <v>303.00923675</v>
      </c>
      <c r="H276" s="40">
        <f>SUM(H277:H279)</f>
        <v>32.618</v>
      </c>
      <c r="I276" s="40">
        <f>SUM(I277:I279)</f>
        <v>32.618</v>
      </c>
      <c r="J276" s="465"/>
      <c r="K276" s="200">
        <f>SUM(K277:K279)</f>
        <v>33.402</v>
      </c>
      <c r="L276" s="40">
        <f>SUM(L277:L279)</f>
        <v>32.618</v>
      </c>
      <c r="M276" s="40">
        <f>SUM(M277:M279)</f>
        <v>32.618</v>
      </c>
      <c r="N276" s="41">
        <f>SUM(N277:N279)</f>
        <v>470.10949222999994</v>
      </c>
    </row>
    <row r="277" spans="1:14" s="201" customFormat="1" ht="22.5" customHeight="1">
      <c r="A277" s="462"/>
      <c r="B277" s="463"/>
      <c r="C277" s="464"/>
      <c r="D277" s="42" t="s">
        <v>24</v>
      </c>
      <c r="E277" s="43">
        <f aca="true" t="shared" si="15" ref="E277:I278">E282+E286+E290+E294+E298+E302+E314+E322+E330+E334+E346+E354+E306+E318+E338+E342+E350+E358+E364+E368+E372+E376+E386+E395+E326+E381+E390+E404+E310+E399++E408+E412+E416</f>
        <v>3.01647247</v>
      </c>
      <c r="F277" s="43">
        <f t="shared" si="15"/>
        <v>3.01647247</v>
      </c>
      <c r="G277" s="43">
        <f t="shared" si="15"/>
        <v>3.01647247</v>
      </c>
      <c r="H277" s="43">
        <f t="shared" si="15"/>
        <v>0</v>
      </c>
      <c r="I277" s="43">
        <f t="shared" si="15"/>
        <v>0</v>
      </c>
      <c r="J277" s="465"/>
      <c r="K277" s="120">
        <f aca="true" t="shared" si="16" ref="K277:M279">K364</f>
        <v>0</v>
      </c>
      <c r="L277" s="43">
        <f t="shared" si="16"/>
        <v>0</v>
      </c>
      <c r="M277" s="43">
        <f t="shared" si="16"/>
        <v>0</v>
      </c>
      <c r="N277" s="122">
        <f>E277+H277+I277+K277+L277+M277</f>
        <v>3.01647247</v>
      </c>
    </row>
    <row r="278" spans="1:14" s="201" customFormat="1" ht="22.5" customHeight="1">
      <c r="A278" s="462"/>
      <c r="B278" s="463"/>
      <c r="C278" s="464"/>
      <c r="D278" s="42" t="s">
        <v>25</v>
      </c>
      <c r="E278" s="43">
        <f t="shared" si="15"/>
        <v>294.63367017</v>
      </c>
      <c r="F278" s="43">
        <f t="shared" si="15"/>
        <v>291.50782565</v>
      </c>
      <c r="G278" s="43">
        <f t="shared" si="15"/>
        <v>291.50782534</v>
      </c>
      <c r="H278" s="43">
        <f t="shared" si="15"/>
        <v>31.64</v>
      </c>
      <c r="I278" s="43">
        <f t="shared" si="15"/>
        <v>31.64</v>
      </c>
      <c r="J278" s="465"/>
      <c r="K278" s="120">
        <f t="shared" si="16"/>
        <v>32.4</v>
      </c>
      <c r="L278" s="43">
        <f t="shared" si="16"/>
        <v>31.64</v>
      </c>
      <c r="M278" s="43">
        <f t="shared" si="16"/>
        <v>31.64</v>
      </c>
      <c r="N278" s="122">
        <f>E278+H278+I278+K278+L278+M278</f>
        <v>453.59367016999994</v>
      </c>
    </row>
    <row r="279" spans="1:14" s="201" customFormat="1" ht="22.5" customHeight="1">
      <c r="A279" s="462"/>
      <c r="B279" s="463"/>
      <c r="C279" s="464"/>
      <c r="D279" s="46" t="s">
        <v>26</v>
      </c>
      <c r="E279" s="43">
        <f>E284+E288+E292+E296+E300+E304+E316+E324+E332+E336+E348+E356+E308+E320+E340+E344+E352+E360+E366+E370+E374+E378+E388+E397+E328+E383+E392+E406+E312+E401++E410+E414+E418</f>
        <v>8.58534959</v>
      </c>
      <c r="F279" s="43">
        <f>F284+F288+F292+F296+F300+F304+F316+F324+F332+F336+F348+F356+F308+F320+F340+F344+F352+F360+F366+F370+F374+F378+F388+F397+F328+F383+F392+F406+F312+F401++F410+F414+F418</f>
        <v>8.486243069999999</v>
      </c>
      <c r="G279" s="43">
        <f>G284+G288+G292+G296+G300+G304+G316+G324+G332+G336+G348+G356+G308+G320+G340+G344+G352+G360+G366+G370+G374+G378+G388+G397+G328+G383+G392+G406+G312+G401++G410+G414+G418</f>
        <v>8.48493894</v>
      </c>
      <c r="H279" s="43">
        <f>H284+H288+H292+H296+H300+H304+H316+H324+H332+H336+H348+H356+H308+H320+H340+H344+H352+H360+H366+H370+H374+H378+H388+H397+H328+H383+H392+H406+H312+H401++H410+H414+H418</f>
        <v>0.978</v>
      </c>
      <c r="I279" s="43">
        <f>I284+I288+I292+I296+I300+I304+I316+I324+I332+I336+I348+I356+I308+I320+I340+I344+I352+I360+I366+I370+I374+I378+I388+I397+I328+I383+I392+I406+I312+I401++I410+I414+I418</f>
        <v>0.978</v>
      </c>
      <c r="J279" s="465"/>
      <c r="K279" s="120">
        <f t="shared" si="16"/>
        <v>1.002</v>
      </c>
      <c r="L279" s="43">
        <f t="shared" si="16"/>
        <v>0.978</v>
      </c>
      <c r="M279" s="43">
        <f t="shared" si="16"/>
        <v>0.978</v>
      </c>
      <c r="N279" s="125">
        <f>E279+H279+I279+K279+L279+M279</f>
        <v>13.49934959</v>
      </c>
    </row>
    <row r="280" spans="1:19" ht="28.5">
      <c r="A280" s="202">
        <v>1</v>
      </c>
      <c r="B280" s="466" t="s">
        <v>137</v>
      </c>
      <c r="C280" s="466"/>
      <c r="D280" s="466"/>
      <c r="E280" s="466"/>
      <c r="F280" s="466"/>
      <c r="G280" s="466"/>
      <c r="H280" s="466"/>
      <c r="I280" s="466"/>
      <c r="J280" s="466"/>
      <c r="K280" s="466"/>
      <c r="L280" s="466"/>
      <c r="M280" s="466"/>
      <c r="N280" s="466"/>
      <c r="S280" s="203"/>
    </row>
    <row r="281" spans="1:14" ht="22.5" customHeight="1">
      <c r="A281" s="467" t="s">
        <v>138</v>
      </c>
      <c r="B281" s="468" t="s">
        <v>139</v>
      </c>
      <c r="C281" s="469"/>
      <c r="D281" s="77" t="s">
        <v>38</v>
      </c>
      <c r="E281" s="78">
        <f>SUM(E282:E284)</f>
        <v>1.2991</v>
      </c>
      <c r="F281" s="78">
        <f>SUM(F282:F284)</f>
        <v>1.2991</v>
      </c>
      <c r="G281" s="78">
        <f>SUM(G282:G284)</f>
        <v>1.2991</v>
      </c>
      <c r="H281" s="78">
        <f>SUM(H282:H284)</f>
        <v>0</v>
      </c>
      <c r="I281" s="78">
        <f>SUM(I282:I284)</f>
        <v>0</v>
      </c>
      <c r="J281" s="454" t="s">
        <v>140</v>
      </c>
      <c r="K281" s="79">
        <f>SUM(K282:K284)</f>
        <v>0</v>
      </c>
      <c r="L281" s="78">
        <f>SUM(L282:L284)</f>
        <v>0</v>
      </c>
      <c r="M281" s="78">
        <f>SUM(M282:M284)</f>
        <v>0</v>
      </c>
      <c r="N281" s="80">
        <f aca="true" t="shared" si="17" ref="N281:N308">E281+H281+I281+K281+L281+M281</f>
        <v>1.2991</v>
      </c>
    </row>
    <row r="282" spans="1:14" ht="23.25">
      <c r="A282" s="467"/>
      <c r="B282" s="468"/>
      <c r="C282" s="469"/>
      <c r="D282" s="81" t="s">
        <v>24</v>
      </c>
      <c r="E282" s="82"/>
      <c r="F282" s="82"/>
      <c r="G282" s="82"/>
      <c r="H282" s="83"/>
      <c r="I282" s="83"/>
      <c r="J282" s="454"/>
      <c r="K282" s="84"/>
      <c r="L282" s="85"/>
      <c r="M282" s="85"/>
      <c r="N282" s="86">
        <f t="shared" si="17"/>
        <v>0</v>
      </c>
    </row>
    <row r="283" spans="1:14" ht="23.25">
      <c r="A283" s="467"/>
      <c r="B283" s="468"/>
      <c r="C283" s="469"/>
      <c r="D283" s="81" t="s">
        <v>25</v>
      </c>
      <c r="E283" s="82">
        <v>1.26</v>
      </c>
      <c r="F283" s="82">
        <v>1.26</v>
      </c>
      <c r="G283" s="82">
        <v>1.26</v>
      </c>
      <c r="H283" s="83"/>
      <c r="I283" s="83"/>
      <c r="J283" s="454"/>
      <c r="K283" s="84"/>
      <c r="L283" s="85"/>
      <c r="M283" s="85"/>
      <c r="N283" s="86">
        <f t="shared" si="17"/>
        <v>1.26</v>
      </c>
    </row>
    <row r="284" spans="1:14" ht="36" customHeight="1">
      <c r="A284" s="467"/>
      <c r="B284" s="468"/>
      <c r="C284" s="469"/>
      <c r="D284" s="81" t="s">
        <v>26</v>
      </c>
      <c r="E284" s="82">
        <v>0.0391</v>
      </c>
      <c r="F284" s="82">
        <v>0.0391</v>
      </c>
      <c r="G284" s="82">
        <v>0.0391</v>
      </c>
      <c r="H284" s="83"/>
      <c r="I284" s="83"/>
      <c r="J284" s="454"/>
      <c r="K284" s="84"/>
      <c r="L284" s="85"/>
      <c r="M284" s="85"/>
      <c r="N284" s="86">
        <f t="shared" si="17"/>
        <v>0.0391</v>
      </c>
    </row>
    <row r="285" spans="1:14" ht="22.5" customHeight="1">
      <c r="A285" s="450" t="s">
        <v>118</v>
      </c>
      <c r="B285" s="451" t="s">
        <v>141</v>
      </c>
      <c r="C285" s="452"/>
      <c r="D285" s="77" t="s">
        <v>38</v>
      </c>
      <c r="E285" s="78">
        <f>SUM(E286:E288)</f>
        <v>1.5969</v>
      </c>
      <c r="F285" s="78">
        <f>SUM(F286:F288)</f>
        <v>1.5969</v>
      </c>
      <c r="G285" s="78">
        <f>SUM(G286:G288)</f>
        <v>1.5969</v>
      </c>
      <c r="H285" s="78">
        <f>SUM(H286:H288)</f>
        <v>0</v>
      </c>
      <c r="I285" s="78">
        <f>SUM(I286:I288)</f>
        <v>0</v>
      </c>
      <c r="J285" s="454" t="s">
        <v>142</v>
      </c>
      <c r="K285" s="79">
        <f>SUM(K286:K288)</f>
        <v>0</v>
      </c>
      <c r="L285" s="78">
        <f>SUM(L286:L288)</f>
        <v>0</v>
      </c>
      <c r="M285" s="78">
        <f>SUM(M286:M288)</f>
        <v>0</v>
      </c>
      <c r="N285" s="80">
        <f t="shared" si="17"/>
        <v>1.5969</v>
      </c>
    </row>
    <row r="286" spans="1:14" ht="23.25">
      <c r="A286" s="450"/>
      <c r="B286" s="451"/>
      <c r="C286" s="452"/>
      <c r="D286" s="81" t="s">
        <v>24</v>
      </c>
      <c r="E286" s="82"/>
      <c r="F286" s="82"/>
      <c r="G286" s="82"/>
      <c r="H286" s="83"/>
      <c r="I286" s="83"/>
      <c r="J286" s="454"/>
      <c r="K286" s="84"/>
      <c r="L286" s="85"/>
      <c r="M286" s="85"/>
      <c r="N286" s="86">
        <f t="shared" si="17"/>
        <v>0</v>
      </c>
    </row>
    <row r="287" spans="1:14" ht="23.25">
      <c r="A287" s="450"/>
      <c r="B287" s="451"/>
      <c r="C287" s="452"/>
      <c r="D287" s="81" t="s">
        <v>25</v>
      </c>
      <c r="E287" s="82">
        <v>1.549</v>
      </c>
      <c r="F287" s="82">
        <v>1.549</v>
      </c>
      <c r="G287" s="82">
        <v>1.549</v>
      </c>
      <c r="H287" s="83"/>
      <c r="I287" s="83"/>
      <c r="J287" s="454"/>
      <c r="K287" s="84"/>
      <c r="L287" s="85"/>
      <c r="M287" s="85"/>
      <c r="N287" s="86">
        <f t="shared" si="17"/>
        <v>1.549</v>
      </c>
    </row>
    <row r="288" spans="1:14" ht="45" customHeight="1">
      <c r="A288" s="450"/>
      <c r="B288" s="451"/>
      <c r="C288" s="452"/>
      <c r="D288" s="81" t="s">
        <v>26</v>
      </c>
      <c r="E288" s="82">
        <v>0.0479</v>
      </c>
      <c r="F288" s="82">
        <v>0.0479</v>
      </c>
      <c r="G288" s="82">
        <v>0.0479</v>
      </c>
      <c r="H288" s="83"/>
      <c r="I288" s="83"/>
      <c r="J288" s="454"/>
      <c r="K288" s="84"/>
      <c r="L288" s="85"/>
      <c r="M288" s="85"/>
      <c r="N288" s="86">
        <f t="shared" si="17"/>
        <v>0.0479</v>
      </c>
    </row>
    <row r="289" spans="1:14" ht="22.5" customHeight="1">
      <c r="A289" s="450" t="s">
        <v>143</v>
      </c>
      <c r="B289" s="451" t="s">
        <v>144</v>
      </c>
      <c r="C289" s="452"/>
      <c r="D289" s="77" t="s">
        <v>38</v>
      </c>
      <c r="E289" s="78">
        <f>SUM(E290:E292)</f>
        <v>0.9637</v>
      </c>
      <c r="F289" s="78">
        <f>SUM(F290:F292)</f>
        <v>0.9637</v>
      </c>
      <c r="G289" s="78">
        <f>SUM(G290:G292)</f>
        <v>0.9637</v>
      </c>
      <c r="H289" s="78">
        <f>SUM(H290:H292)</f>
        <v>0</v>
      </c>
      <c r="I289" s="78">
        <f>SUM(I290:I292)</f>
        <v>0</v>
      </c>
      <c r="J289" s="454" t="s">
        <v>145</v>
      </c>
      <c r="K289" s="79">
        <f>SUM(K290:K292)</f>
        <v>0</v>
      </c>
      <c r="L289" s="78">
        <f>SUM(L290:L292)</f>
        <v>0</v>
      </c>
      <c r="M289" s="78">
        <f>SUM(M290:M292)</f>
        <v>0</v>
      </c>
      <c r="N289" s="80">
        <f t="shared" si="17"/>
        <v>0.9637</v>
      </c>
    </row>
    <row r="290" spans="1:14" ht="23.25">
      <c r="A290" s="450"/>
      <c r="B290" s="451"/>
      <c r="C290" s="452"/>
      <c r="D290" s="81" t="s">
        <v>24</v>
      </c>
      <c r="E290" s="82"/>
      <c r="F290" s="82"/>
      <c r="G290" s="82"/>
      <c r="H290" s="83"/>
      <c r="I290" s="83"/>
      <c r="J290" s="454"/>
      <c r="K290" s="84"/>
      <c r="L290" s="85"/>
      <c r="M290" s="85"/>
      <c r="N290" s="86">
        <f t="shared" si="17"/>
        <v>0</v>
      </c>
    </row>
    <row r="291" spans="1:14" ht="23.25">
      <c r="A291" s="450"/>
      <c r="B291" s="451"/>
      <c r="C291" s="452"/>
      <c r="D291" s="81" t="s">
        <v>25</v>
      </c>
      <c r="E291" s="82">
        <v>0.9348</v>
      </c>
      <c r="F291" s="82">
        <v>0.9348</v>
      </c>
      <c r="G291" s="82">
        <v>0.9348</v>
      </c>
      <c r="H291" s="83"/>
      <c r="I291" s="83"/>
      <c r="J291" s="454"/>
      <c r="K291" s="84"/>
      <c r="L291" s="85"/>
      <c r="M291" s="85"/>
      <c r="N291" s="86">
        <f t="shared" si="17"/>
        <v>0.9348</v>
      </c>
    </row>
    <row r="292" spans="1:14" ht="44.25" customHeight="1">
      <c r="A292" s="450"/>
      <c r="B292" s="451"/>
      <c r="C292" s="452"/>
      <c r="D292" s="81" t="s">
        <v>26</v>
      </c>
      <c r="E292" s="82">
        <v>0.0289</v>
      </c>
      <c r="F292" s="82">
        <v>0.0289</v>
      </c>
      <c r="G292" s="82">
        <v>0.0289</v>
      </c>
      <c r="H292" s="83"/>
      <c r="I292" s="83"/>
      <c r="J292" s="454"/>
      <c r="K292" s="84"/>
      <c r="L292" s="85"/>
      <c r="M292" s="85"/>
      <c r="N292" s="86">
        <f t="shared" si="17"/>
        <v>0.0289</v>
      </c>
    </row>
    <row r="293" spans="1:14" ht="22.5" customHeight="1">
      <c r="A293" s="450" t="s">
        <v>146</v>
      </c>
      <c r="B293" s="451" t="s">
        <v>147</v>
      </c>
      <c r="C293" s="452"/>
      <c r="D293" s="77" t="s">
        <v>38</v>
      </c>
      <c r="E293" s="78">
        <f>SUM(E294:E296)</f>
        <v>1.6351</v>
      </c>
      <c r="F293" s="78">
        <f>SUM(F294:F296)</f>
        <v>1.6351</v>
      </c>
      <c r="G293" s="78">
        <f>SUM(G294:G296)</f>
        <v>1.6351</v>
      </c>
      <c r="H293" s="78">
        <f>SUM(H294:H296)</f>
        <v>0</v>
      </c>
      <c r="I293" s="78">
        <f>SUM(I294:I296)</f>
        <v>0</v>
      </c>
      <c r="J293" s="454" t="s">
        <v>148</v>
      </c>
      <c r="K293" s="79">
        <f>SUM(K294:K296)</f>
        <v>0</v>
      </c>
      <c r="L293" s="78">
        <f>SUM(L294:L296)</f>
        <v>0</v>
      </c>
      <c r="M293" s="78">
        <f>SUM(M294:M296)</f>
        <v>0</v>
      </c>
      <c r="N293" s="80">
        <f t="shared" si="17"/>
        <v>1.6351</v>
      </c>
    </row>
    <row r="294" spans="1:14" ht="23.25">
      <c r="A294" s="450"/>
      <c r="B294" s="451"/>
      <c r="C294" s="452"/>
      <c r="D294" s="81" t="s">
        <v>24</v>
      </c>
      <c r="E294" s="82"/>
      <c r="F294" s="82"/>
      <c r="G294" s="82"/>
      <c r="H294" s="83"/>
      <c r="I294" s="83"/>
      <c r="J294" s="454"/>
      <c r="K294" s="84"/>
      <c r="L294" s="85"/>
      <c r="M294" s="85"/>
      <c r="N294" s="86">
        <f t="shared" si="17"/>
        <v>0</v>
      </c>
    </row>
    <row r="295" spans="1:14" ht="23.25">
      <c r="A295" s="450"/>
      <c r="B295" s="451"/>
      <c r="C295" s="452"/>
      <c r="D295" s="81" t="s">
        <v>25</v>
      </c>
      <c r="E295" s="82">
        <v>1.5861</v>
      </c>
      <c r="F295" s="82">
        <v>1.5861</v>
      </c>
      <c r="G295" s="82">
        <v>1.5861</v>
      </c>
      <c r="H295" s="83"/>
      <c r="I295" s="83"/>
      <c r="J295" s="454"/>
      <c r="K295" s="84"/>
      <c r="L295" s="85"/>
      <c r="M295" s="85"/>
      <c r="N295" s="86">
        <f t="shared" si="17"/>
        <v>1.5861</v>
      </c>
    </row>
    <row r="296" spans="1:14" ht="36.75" customHeight="1">
      <c r="A296" s="450"/>
      <c r="B296" s="451"/>
      <c r="C296" s="452"/>
      <c r="D296" s="81" t="s">
        <v>26</v>
      </c>
      <c r="E296" s="82">
        <v>0.049</v>
      </c>
      <c r="F296" s="82">
        <v>0.049</v>
      </c>
      <c r="G296" s="82">
        <v>0.049</v>
      </c>
      <c r="H296" s="83"/>
      <c r="I296" s="83"/>
      <c r="J296" s="454"/>
      <c r="K296" s="84"/>
      <c r="L296" s="85"/>
      <c r="M296" s="85"/>
      <c r="N296" s="86">
        <f t="shared" si="17"/>
        <v>0.049</v>
      </c>
    </row>
    <row r="297" spans="1:14" ht="22.5" customHeight="1">
      <c r="A297" s="450" t="s">
        <v>149</v>
      </c>
      <c r="B297" s="451" t="s">
        <v>150</v>
      </c>
      <c r="C297" s="452"/>
      <c r="D297" s="77" t="s">
        <v>38</v>
      </c>
      <c r="E297" s="78">
        <f>SUM(E298:E300)</f>
        <v>3.9369</v>
      </c>
      <c r="F297" s="78">
        <f>SUM(F298:F300)</f>
        <v>3.9369</v>
      </c>
      <c r="G297" s="78">
        <f>SUM(G298:G300)</f>
        <v>3.9369</v>
      </c>
      <c r="H297" s="78">
        <f>SUM(H298:H300)</f>
        <v>0</v>
      </c>
      <c r="I297" s="78">
        <f>SUM(I298:I300)</f>
        <v>0</v>
      </c>
      <c r="J297" s="454" t="s">
        <v>274</v>
      </c>
      <c r="K297" s="79">
        <f>SUM(K298:K300)</f>
        <v>0</v>
      </c>
      <c r="L297" s="78">
        <f>SUM(L298:L300)</f>
        <v>0</v>
      </c>
      <c r="M297" s="78">
        <f>SUM(M298:M300)</f>
        <v>0</v>
      </c>
      <c r="N297" s="80">
        <f t="shared" si="17"/>
        <v>3.9369</v>
      </c>
    </row>
    <row r="298" spans="1:14" ht="23.25">
      <c r="A298" s="450"/>
      <c r="B298" s="451"/>
      <c r="C298" s="452"/>
      <c r="D298" s="81" t="s">
        <v>24</v>
      </c>
      <c r="E298" s="82"/>
      <c r="F298" s="82"/>
      <c r="G298" s="82"/>
      <c r="H298" s="83"/>
      <c r="I298" s="83"/>
      <c r="J298" s="454"/>
      <c r="K298" s="84"/>
      <c r="L298" s="85"/>
      <c r="M298" s="85"/>
      <c r="N298" s="86">
        <f t="shared" si="17"/>
        <v>0</v>
      </c>
    </row>
    <row r="299" spans="1:14" ht="23.25">
      <c r="A299" s="450"/>
      <c r="B299" s="451"/>
      <c r="C299" s="452"/>
      <c r="D299" s="81" t="s">
        <v>25</v>
      </c>
      <c r="E299" s="82">
        <v>3.8188</v>
      </c>
      <c r="F299" s="82">
        <v>3.8188</v>
      </c>
      <c r="G299" s="82">
        <v>3.8188</v>
      </c>
      <c r="H299" s="83"/>
      <c r="I299" s="83"/>
      <c r="J299" s="454"/>
      <c r="K299" s="84"/>
      <c r="L299" s="85"/>
      <c r="M299" s="85"/>
      <c r="N299" s="86">
        <f t="shared" si="17"/>
        <v>3.8188</v>
      </c>
    </row>
    <row r="300" spans="1:14" ht="42.75" customHeight="1">
      <c r="A300" s="450"/>
      <c r="B300" s="451"/>
      <c r="C300" s="452"/>
      <c r="D300" s="81" t="s">
        <v>26</v>
      </c>
      <c r="E300" s="82">
        <v>0.1181</v>
      </c>
      <c r="F300" s="82">
        <v>0.1181</v>
      </c>
      <c r="G300" s="82">
        <v>0.1181</v>
      </c>
      <c r="H300" s="83"/>
      <c r="I300" s="83"/>
      <c r="J300" s="454"/>
      <c r="K300" s="84"/>
      <c r="L300" s="85"/>
      <c r="M300" s="85"/>
      <c r="N300" s="86">
        <f t="shared" si="17"/>
        <v>0.1181</v>
      </c>
    </row>
    <row r="301" spans="1:14" ht="22.5" customHeight="1">
      <c r="A301" s="450" t="s">
        <v>151</v>
      </c>
      <c r="B301" s="451" t="s">
        <v>152</v>
      </c>
      <c r="C301" s="452"/>
      <c r="D301" s="77" t="s">
        <v>38</v>
      </c>
      <c r="E301" s="78">
        <f>SUM(E302:E304)</f>
        <v>1.286</v>
      </c>
      <c r="F301" s="78">
        <f>SUM(F302:F304)</f>
        <v>1.286</v>
      </c>
      <c r="G301" s="78">
        <f>SUM(G302:G304)</f>
        <v>1.286</v>
      </c>
      <c r="H301" s="78">
        <f>SUM(H302:H304)</f>
        <v>0</v>
      </c>
      <c r="I301" s="78">
        <f>SUM(I302:I304)</f>
        <v>0</v>
      </c>
      <c r="J301" s="454" t="s">
        <v>153</v>
      </c>
      <c r="K301" s="79">
        <f>SUM(K302:K304)</f>
        <v>0</v>
      </c>
      <c r="L301" s="78">
        <f>SUM(L302:L304)</f>
        <v>0</v>
      </c>
      <c r="M301" s="78">
        <f>SUM(M302:M304)</f>
        <v>0</v>
      </c>
      <c r="N301" s="80">
        <f t="shared" si="17"/>
        <v>1.286</v>
      </c>
    </row>
    <row r="302" spans="1:14" ht="23.25">
      <c r="A302" s="450"/>
      <c r="B302" s="451"/>
      <c r="C302" s="452"/>
      <c r="D302" s="81" t="s">
        <v>24</v>
      </c>
      <c r="E302" s="82"/>
      <c r="F302" s="82"/>
      <c r="G302" s="82"/>
      <c r="H302" s="83"/>
      <c r="I302" s="83"/>
      <c r="J302" s="454"/>
      <c r="K302" s="84"/>
      <c r="L302" s="85"/>
      <c r="M302" s="85"/>
      <c r="N302" s="86">
        <f t="shared" si="17"/>
        <v>0</v>
      </c>
    </row>
    <row r="303" spans="1:14" ht="23.25">
      <c r="A303" s="450"/>
      <c r="B303" s="451"/>
      <c r="C303" s="452"/>
      <c r="D303" s="81" t="s">
        <v>25</v>
      </c>
      <c r="E303" s="82">
        <v>1.2474</v>
      </c>
      <c r="F303" s="82">
        <v>1.2474</v>
      </c>
      <c r="G303" s="82">
        <v>1.2474</v>
      </c>
      <c r="H303" s="83"/>
      <c r="I303" s="83"/>
      <c r="J303" s="454"/>
      <c r="K303" s="84"/>
      <c r="L303" s="85"/>
      <c r="M303" s="85"/>
      <c r="N303" s="86">
        <f t="shared" si="17"/>
        <v>1.2474</v>
      </c>
    </row>
    <row r="304" spans="1:14" ht="23.25">
      <c r="A304" s="450"/>
      <c r="B304" s="451"/>
      <c r="C304" s="452"/>
      <c r="D304" s="81" t="s">
        <v>26</v>
      </c>
      <c r="E304" s="82">
        <v>0.0386</v>
      </c>
      <c r="F304" s="82">
        <v>0.0386</v>
      </c>
      <c r="G304" s="82">
        <v>0.0386</v>
      </c>
      <c r="H304" s="83"/>
      <c r="I304" s="83"/>
      <c r="J304" s="454"/>
      <c r="K304" s="84"/>
      <c r="L304" s="85"/>
      <c r="M304" s="85"/>
      <c r="N304" s="86">
        <f t="shared" si="17"/>
        <v>0.0386</v>
      </c>
    </row>
    <row r="305" spans="1:14" ht="22.5" customHeight="1">
      <c r="A305" s="450" t="s">
        <v>49</v>
      </c>
      <c r="B305" s="451" t="s">
        <v>155</v>
      </c>
      <c r="C305" s="452"/>
      <c r="D305" s="77" t="s">
        <v>38</v>
      </c>
      <c r="E305" s="78">
        <f>SUM(E306:E308)</f>
        <v>0.7000000000000001</v>
      </c>
      <c r="F305" s="78">
        <f>SUM(F306:F308)</f>
        <v>0.7000000000000001</v>
      </c>
      <c r="G305" s="78">
        <f>SUM(G306:G308)</f>
        <v>0.7000000000000001</v>
      </c>
      <c r="H305" s="78">
        <f>SUM(H306:H308)</f>
        <v>0</v>
      </c>
      <c r="I305" s="78">
        <f>SUM(I306:I308)</f>
        <v>0</v>
      </c>
      <c r="J305" s="454" t="s">
        <v>156</v>
      </c>
      <c r="K305" s="79">
        <f>SUM(K306:K308)</f>
        <v>0</v>
      </c>
      <c r="L305" s="78">
        <f>SUM(L306:L308)</f>
        <v>0</v>
      </c>
      <c r="M305" s="78">
        <f>SUM(M306:M308)</f>
        <v>0</v>
      </c>
      <c r="N305" s="80">
        <f t="shared" si="17"/>
        <v>0.7000000000000001</v>
      </c>
    </row>
    <row r="306" spans="1:14" ht="23.25">
      <c r="A306" s="450"/>
      <c r="B306" s="451"/>
      <c r="C306" s="452"/>
      <c r="D306" s="81" t="s">
        <v>24</v>
      </c>
      <c r="E306" s="82"/>
      <c r="F306" s="82"/>
      <c r="G306" s="82"/>
      <c r="H306" s="83"/>
      <c r="I306" s="83"/>
      <c r="J306" s="454"/>
      <c r="K306" s="84"/>
      <c r="L306" s="85"/>
      <c r="M306" s="85"/>
      <c r="N306" s="86">
        <f t="shared" si="17"/>
        <v>0</v>
      </c>
    </row>
    <row r="307" spans="1:14" ht="23.25">
      <c r="A307" s="450"/>
      <c r="B307" s="451"/>
      <c r="C307" s="452"/>
      <c r="D307" s="81" t="s">
        <v>25</v>
      </c>
      <c r="E307" s="82">
        <v>0.679</v>
      </c>
      <c r="F307" s="82">
        <v>0.679</v>
      </c>
      <c r="G307" s="82">
        <v>0.679</v>
      </c>
      <c r="H307" s="83"/>
      <c r="I307" s="83"/>
      <c r="J307" s="454"/>
      <c r="K307" s="84"/>
      <c r="L307" s="85"/>
      <c r="M307" s="85"/>
      <c r="N307" s="86">
        <f t="shared" si="17"/>
        <v>0.679</v>
      </c>
    </row>
    <row r="308" spans="1:14" ht="24.75" customHeight="1">
      <c r="A308" s="450"/>
      <c r="B308" s="451"/>
      <c r="C308" s="452"/>
      <c r="D308" s="81" t="s">
        <v>26</v>
      </c>
      <c r="E308" s="82">
        <v>0.021</v>
      </c>
      <c r="F308" s="82">
        <v>0.021</v>
      </c>
      <c r="G308" s="82">
        <v>0.021</v>
      </c>
      <c r="H308" s="83"/>
      <c r="I308" s="83"/>
      <c r="J308" s="454"/>
      <c r="K308" s="84"/>
      <c r="L308" s="85"/>
      <c r="M308" s="85"/>
      <c r="N308" s="86">
        <f t="shared" si="17"/>
        <v>0.021</v>
      </c>
    </row>
    <row r="309" spans="1:14" ht="24.75" customHeight="1">
      <c r="A309" s="459" t="s">
        <v>52</v>
      </c>
      <c r="B309" s="451" t="s">
        <v>157</v>
      </c>
      <c r="C309" s="204"/>
      <c r="D309" s="205" t="s">
        <v>38</v>
      </c>
      <c r="E309" s="184">
        <f>E310+E311+E312</f>
        <v>0.1118</v>
      </c>
      <c r="F309" s="184">
        <f>F310+F311+F312</f>
        <v>0.1118</v>
      </c>
      <c r="G309" s="184">
        <f>G310+G311+G312</f>
        <v>0.1118</v>
      </c>
      <c r="H309" s="184">
        <f>H310+H311+H312</f>
        <v>0</v>
      </c>
      <c r="I309" s="184">
        <f>I310+I311+I312</f>
        <v>0</v>
      </c>
      <c r="J309" s="454" t="s">
        <v>158</v>
      </c>
      <c r="K309" s="84"/>
      <c r="L309" s="85"/>
      <c r="M309" s="85"/>
      <c r="N309" s="86"/>
    </row>
    <row r="310" spans="1:14" ht="24.75" customHeight="1">
      <c r="A310" s="460"/>
      <c r="B310" s="451"/>
      <c r="C310" s="204"/>
      <c r="D310" s="205" t="s">
        <v>24</v>
      </c>
      <c r="E310" s="82"/>
      <c r="F310" s="82"/>
      <c r="G310" s="82"/>
      <c r="H310" s="83"/>
      <c r="I310" s="83"/>
      <c r="J310" s="454"/>
      <c r="K310" s="84"/>
      <c r="L310" s="85"/>
      <c r="M310" s="85"/>
      <c r="N310" s="86"/>
    </row>
    <row r="311" spans="1:14" ht="24.75" customHeight="1">
      <c r="A311" s="460"/>
      <c r="B311" s="451"/>
      <c r="C311" s="204"/>
      <c r="D311" s="205" t="s">
        <v>25</v>
      </c>
      <c r="E311" s="206">
        <v>0.1083</v>
      </c>
      <c r="F311" s="206">
        <v>0.1083</v>
      </c>
      <c r="G311" s="206">
        <v>0.1083</v>
      </c>
      <c r="H311" s="83"/>
      <c r="I311" s="83"/>
      <c r="J311" s="454"/>
      <c r="K311" s="84"/>
      <c r="L311" s="85"/>
      <c r="M311" s="85"/>
      <c r="N311" s="86"/>
    </row>
    <row r="312" spans="1:14" ht="24.75" customHeight="1">
      <c r="A312" s="461"/>
      <c r="B312" s="451"/>
      <c r="C312" s="204"/>
      <c r="D312" s="205" t="s">
        <v>26</v>
      </c>
      <c r="E312" s="206">
        <v>0.0035</v>
      </c>
      <c r="F312" s="206">
        <v>0.0035</v>
      </c>
      <c r="G312" s="206">
        <v>0.0035</v>
      </c>
      <c r="H312" s="83"/>
      <c r="I312" s="83"/>
      <c r="J312" s="454"/>
      <c r="K312" s="84"/>
      <c r="L312" s="85"/>
      <c r="M312" s="85"/>
      <c r="N312" s="86"/>
    </row>
    <row r="313" spans="1:14" ht="22.5" customHeight="1">
      <c r="A313" s="450" t="s">
        <v>169</v>
      </c>
      <c r="B313" s="451" t="s">
        <v>159</v>
      </c>
      <c r="C313" s="452"/>
      <c r="D313" s="77" t="s">
        <v>38</v>
      </c>
      <c r="E313" s="78">
        <f>SUM(E314:E316)</f>
        <v>0.9994000000000001</v>
      </c>
      <c r="F313" s="78">
        <f>SUM(F314:F316)</f>
        <v>0.9994000000000001</v>
      </c>
      <c r="G313" s="78">
        <f>SUM(G314:G316)</f>
        <v>0.9994000000000001</v>
      </c>
      <c r="H313" s="78">
        <f>SUM(H314:H316)</f>
        <v>0</v>
      </c>
      <c r="I313" s="78">
        <f>SUM(I314:I316)</f>
        <v>0</v>
      </c>
      <c r="J313" s="454" t="s">
        <v>160</v>
      </c>
      <c r="K313" s="79">
        <f>SUM(K314:K316)</f>
        <v>0</v>
      </c>
      <c r="L313" s="78">
        <f>SUM(L314:L316)</f>
        <v>0</v>
      </c>
      <c r="M313" s="78">
        <f>SUM(M314:M316)</f>
        <v>0</v>
      </c>
      <c r="N313" s="80">
        <f aca="true" t="shared" si="18" ref="N313:N360">E313+H313+I313+K313+L313+M313</f>
        <v>0.9994000000000001</v>
      </c>
    </row>
    <row r="314" spans="1:14" ht="23.25">
      <c r="A314" s="450"/>
      <c r="B314" s="451"/>
      <c r="C314" s="452"/>
      <c r="D314" s="81" t="s">
        <v>24</v>
      </c>
      <c r="E314" s="82"/>
      <c r="F314" s="82"/>
      <c r="G314"/>
      <c r="H314" s="83"/>
      <c r="I314" s="83"/>
      <c r="J314" s="454"/>
      <c r="K314" s="84"/>
      <c r="L314" s="85"/>
      <c r="M314" s="85"/>
      <c r="N314" s="86">
        <f t="shared" si="18"/>
        <v>0</v>
      </c>
    </row>
    <row r="315" spans="1:14" ht="23.25">
      <c r="A315" s="450"/>
      <c r="B315" s="451"/>
      <c r="C315" s="452"/>
      <c r="D315" s="81" t="s">
        <v>25</v>
      </c>
      <c r="E315" s="82">
        <v>0.9694</v>
      </c>
      <c r="F315" s="82">
        <v>0.9694</v>
      </c>
      <c r="G315" s="82">
        <v>0.9694</v>
      </c>
      <c r="H315" s="83"/>
      <c r="I315" s="83"/>
      <c r="J315" s="454"/>
      <c r="K315" s="84"/>
      <c r="L315" s="85"/>
      <c r="M315" s="85"/>
      <c r="N315" s="86">
        <f t="shared" si="18"/>
        <v>0.9694</v>
      </c>
    </row>
    <row r="316" spans="1:14" ht="23.25">
      <c r="A316" s="450"/>
      <c r="B316" s="451"/>
      <c r="C316" s="452"/>
      <c r="D316" s="81" t="s">
        <v>26</v>
      </c>
      <c r="E316" s="82">
        <v>0.03</v>
      </c>
      <c r="F316" s="82">
        <v>0.03</v>
      </c>
      <c r="G316" s="82">
        <v>0.03</v>
      </c>
      <c r="H316" s="83"/>
      <c r="I316" s="83"/>
      <c r="J316" s="454"/>
      <c r="K316" s="84"/>
      <c r="L316" s="85"/>
      <c r="M316" s="85"/>
      <c r="N316" s="86">
        <f t="shared" si="18"/>
        <v>0.03</v>
      </c>
    </row>
    <row r="317" spans="1:14" ht="22.5" customHeight="1">
      <c r="A317" s="450" t="s">
        <v>172</v>
      </c>
      <c r="B317" s="451" t="s">
        <v>163</v>
      </c>
      <c r="C317" s="452"/>
      <c r="D317" s="77" t="s">
        <v>38</v>
      </c>
      <c r="E317" s="78">
        <f>SUM(E318:E320)</f>
        <v>0.44389999999999996</v>
      </c>
      <c r="F317" s="78">
        <f>SUM(F318:F320)</f>
        <v>0.44389999999999996</v>
      </c>
      <c r="G317" s="78">
        <f>SUM(G318:G320)</f>
        <v>0.44389999999999996</v>
      </c>
      <c r="H317" s="78">
        <f>SUM(H318:H320)</f>
        <v>0</v>
      </c>
      <c r="I317" s="78">
        <f>SUM(I318:I320)</f>
        <v>0</v>
      </c>
      <c r="J317" s="454" t="s">
        <v>164</v>
      </c>
      <c r="K317" s="79">
        <f>SUM(K318:K320)</f>
        <v>0</v>
      </c>
      <c r="L317" s="78">
        <f>SUM(L318:L320)</f>
        <v>0</v>
      </c>
      <c r="M317" s="78">
        <f>SUM(M318:M320)</f>
        <v>0</v>
      </c>
      <c r="N317" s="80">
        <f t="shared" si="18"/>
        <v>0.44389999999999996</v>
      </c>
    </row>
    <row r="318" spans="1:14" ht="23.25">
      <c r="A318" s="450"/>
      <c r="B318" s="451"/>
      <c r="C318" s="452"/>
      <c r="D318" s="81" t="s">
        <v>24</v>
      </c>
      <c r="E318" s="82"/>
      <c r="F318" s="82"/>
      <c r="G318" s="82"/>
      <c r="H318" s="83"/>
      <c r="I318" s="83"/>
      <c r="J318" s="454"/>
      <c r="K318" s="84"/>
      <c r="L318" s="85"/>
      <c r="M318" s="85"/>
      <c r="N318" s="86">
        <f t="shared" si="18"/>
        <v>0</v>
      </c>
    </row>
    <row r="319" spans="1:14" ht="23.25">
      <c r="A319" s="450"/>
      <c r="B319" s="451"/>
      <c r="C319" s="452"/>
      <c r="D319" s="81" t="s">
        <v>25</v>
      </c>
      <c r="E319" s="82">
        <v>0.4306</v>
      </c>
      <c r="F319" s="82">
        <v>0.4306</v>
      </c>
      <c r="G319" s="82">
        <v>0.4306</v>
      </c>
      <c r="H319" s="83"/>
      <c r="I319" s="83"/>
      <c r="J319" s="454"/>
      <c r="K319" s="84"/>
      <c r="L319" s="85"/>
      <c r="M319" s="85"/>
      <c r="N319" s="86">
        <f t="shared" si="18"/>
        <v>0.4306</v>
      </c>
    </row>
    <row r="320" spans="1:14" ht="23.25">
      <c r="A320" s="450"/>
      <c r="B320" s="451"/>
      <c r="C320" s="452"/>
      <c r="D320" s="81" t="s">
        <v>26</v>
      </c>
      <c r="E320" s="82">
        <v>0.0133</v>
      </c>
      <c r="F320" s="82">
        <v>0.0133</v>
      </c>
      <c r="G320" s="82">
        <v>0.0133</v>
      </c>
      <c r="H320" s="83"/>
      <c r="I320" s="83"/>
      <c r="J320" s="454"/>
      <c r="K320" s="84"/>
      <c r="L320" s="85"/>
      <c r="M320" s="85"/>
      <c r="N320" s="86">
        <f t="shared" si="18"/>
        <v>0.0133</v>
      </c>
    </row>
    <row r="321" spans="1:14" ht="22.5" customHeight="1">
      <c r="A321" s="450" t="s">
        <v>181</v>
      </c>
      <c r="B321" s="451" t="s">
        <v>165</v>
      </c>
      <c r="C321" s="452"/>
      <c r="D321" s="77" t="s">
        <v>38</v>
      </c>
      <c r="E321" s="78">
        <f>SUM(E322:E324)</f>
        <v>1.1592</v>
      </c>
      <c r="F321" s="78">
        <f>SUM(F322:F324)</f>
        <v>1.1592</v>
      </c>
      <c r="G321" s="78">
        <f>SUM(G322:G324)</f>
        <v>1.1592</v>
      </c>
      <c r="H321" s="78">
        <f>SUM(H322:H324)</f>
        <v>0</v>
      </c>
      <c r="I321" s="78">
        <f>SUM(I322:I324)</f>
        <v>0</v>
      </c>
      <c r="J321" s="454" t="s">
        <v>166</v>
      </c>
      <c r="K321" s="79">
        <f>SUM(K322:K324)</f>
        <v>0</v>
      </c>
      <c r="L321" s="78">
        <f>SUM(L322:L324)</f>
        <v>0</v>
      </c>
      <c r="M321" s="78">
        <f>SUM(M322:M324)</f>
        <v>0</v>
      </c>
      <c r="N321" s="80">
        <f t="shared" si="18"/>
        <v>1.1592</v>
      </c>
    </row>
    <row r="322" spans="1:14" ht="23.25">
      <c r="A322" s="450"/>
      <c r="B322" s="451"/>
      <c r="C322" s="452"/>
      <c r="D322" s="81" t="s">
        <v>24</v>
      </c>
      <c r="E322" s="82"/>
      <c r="F322" s="82"/>
      <c r="G322" s="82"/>
      <c r="H322" s="83"/>
      <c r="I322" s="83"/>
      <c r="J322" s="454"/>
      <c r="K322" s="84"/>
      <c r="L322" s="85"/>
      <c r="M322" s="85"/>
      <c r="N322" s="86">
        <f t="shared" si="18"/>
        <v>0</v>
      </c>
    </row>
    <row r="323" spans="1:14" ht="23.25">
      <c r="A323" s="450"/>
      <c r="B323" s="451"/>
      <c r="C323" s="452"/>
      <c r="D323" s="81" t="s">
        <v>25</v>
      </c>
      <c r="E323" s="82">
        <v>1.1244</v>
      </c>
      <c r="F323" s="82">
        <v>1.1244</v>
      </c>
      <c r="G323" s="82">
        <v>1.1244</v>
      </c>
      <c r="H323" s="83"/>
      <c r="I323" s="83"/>
      <c r="J323" s="454"/>
      <c r="K323" s="84"/>
      <c r="L323" s="85"/>
      <c r="M323" s="85"/>
      <c r="N323" s="86">
        <f t="shared" si="18"/>
        <v>1.1244</v>
      </c>
    </row>
    <row r="324" spans="1:14" ht="23.25">
      <c r="A324" s="450"/>
      <c r="B324" s="451"/>
      <c r="C324" s="452"/>
      <c r="D324" s="81" t="s">
        <v>26</v>
      </c>
      <c r="E324" s="82">
        <v>0.0348</v>
      </c>
      <c r="F324" s="82">
        <v>0.0348</v>
      </c>
      <c r="G324" s="82">
        <v>0.0348</v>
      </c>
      <c r="H324" s="83"/>
      <c r="I324" s="83"/>
      <c r="J324" s="454"/>
      <c r="K324" s="84"/>
      <c r="L324" s="85"/>
      <c r="M324" s="85"/>
      <c r="N324" s="86">
        <f t="shared" si="18"/>
        <v>0.0348</v>
      </c>
    </row>
    <row r="325" spans="1:14" ht="22.5" customHeight="1">
      <c r="A325" s="458" t="s">
        <v>187</v>
      </c>
      <c r="B325" s="451" t="s">
        <v>168</v>
      </c>
      <c r="C325" s="452"/>
      <c r="D325" s="77" t="s">
        <v>38</v>
      </c>
      <c r="E325" s="78">
        <f>SUM(E326:E328)</f>
        <v>4.747400000000001</v>
      </c>
      <c r="F325" s="166">
        <f>SUM(F326:F328)</f>
        <v>1.75</v>
      </c>
      <c r="G325" s="166">
        <f>G327+G328</f>
        <v>1.75</v>
      </c>
      <c r="H325" s="78">
        <f>SUM(H326:H328)</f>
        <v>0</v>
      </c>
      <c r="I325" s="78">
        <f>SUM(I326:I328)</f>
        <v>0</v>
      </c>
      <c r="J325" s="446" t="s">
        <v>275</v>
      </c>
      <c r="K325" s="79">
        <f>SUM(K326:K328)</f>
        <v>0</v>
      </c>
      <c r="L325" s="78">
        <f>SUM(L326:L328)</f>
        <v>0</v>
      </c>
      <c r="M325" s="78">
        <f>SUM(M326:M328)</f>
        <v>0</v>
      </c>
      <c r="N325" s="80">
        <f t="shared" si="18"/>
        <v>4.747400000000001</v>
      </c>
    </row>
    <row r="326" spans="1:14" ht="23.25">
      <c r="A326" s="458"/>
      <c r="B326" s="451"/>
      <c r="C326" s="452"/>
      <c r="D326" s="81" t="s">
        <v>24</v>
      </c>
      <c r="E326" s="82"/>
      <c r="F326" s="82"/>
      <c r="G326" s="82"/>
      <c r="H326" s="83"/>
      <c r="I326" s="83"/>
      <c r="J326" s="457"/>
      <c r="K326" s="84"/>
      <c r="L326" s="85"/>
      <c r="M326" s="85"/>
      <c r="N326" s="86">
        <f t="shared" si="18"/>
        <v>0</v>
      </c>
    </row>
    <row r="327" spans="1:14" ht="23.25">
      <c r="A327" s="458"/>
      <c r="B327" s="451"/>
      <c r="C327" s="452"/>
      <c r="D327" s="81" t="s">
        <v>25</v>
      </c>
      <c r="E327" s="82">
        <v>4.605</v>
      </c>
      <c r="F327" s="82">
        <v>1.7</v>
      </c>
      <c r="G327" s="82">
        <v>1.7</v>
      </c>
      <c r="H327" s="83"/>
      <c r="I327" s="83"/>
      <c r="J327" s="457"/>
      <c r="K327" s="84"/>
      <c r="L327" s="85"/>
      <c r="M327" s="85"/>
      <c r="N327" s="86">
        <f t="shared" si="18"/>
        <v>4.605</v>
      </c>
    </row>
    <row r="328" spans="1:14" ht="23.25">
      <c r="A328" s="458"/>
      <c r="B328" s="451"/>
      <c r="C328" s="452"/>
      <c r="D328" s="81" t="s">
        <v>26</v>
      </c>
      <c r="E328" s="82">
        <v>0.1424</v>
      </c>
      <c r="F328" s="82">
        <v>0.05</v>
      </c>
      <c r="G328" s="82">
        <v>0.05</v>
      </c>
      <c r="H328" s="83"/>
      <c r="I328" s="83"/>
      <c r="J328" s="457"/>
      <c r="K328" s="84"/>
      <c r="L328" s="85"/>
      <c r="M328" s="85"/>
      <c r="N328" s="86">
        <f t="shared" si="18"/>
        <v>0.1424</v>
      </c>
    </row>
    <row r="329" spans="1:14" ht="22.5" customHeight="1">
      <c r="A329" s="450" t="s">
        <v>154</v>
      </c>
      <c r="B329" s="451" t="s">
        <v>170</v>
      </c>
      <c r="C329" s="452"/>
      <c r="D329" s="77" t="s">
        <v>38</v>
      </c>
      <c r="E329" s="78">
        <f>SUM(E330:E332)</f>
        <v>0.39309999999999995</v>
      </c>
      <c r="F329" s="78">
        <f>SUM(F330:F332)</f>
        <v>0.39309999999999995</v>
      </c>
      <c r="G329" s="78">
        <f>SUM(G330:G332)</f>
        <v>0.39309999999999995</v>
      </c>
      <c r="H329" s="78">
        <f>SUM(H330:H332)</f>
        <v>0</v>
      </c>
      <c r="I329" s="78">
        <f>SUM(I330:I332)</f>
        <v>0</v>
      </c>
      <c r="J329" s="454" t="s">
        <v>171</v>
      </c>
      <c r="K329" s="79">
        <f>SUM(K330:K332)</f>
        <v>0</v>
      </c>
      <c r="L329" s="78">
        <f>SUM(L330:L332)</f>
        <v>0</v>
      </c>
      <c r="M329" s="78">
        <f>SUM(M330:M332)</f>
        <v>0</v>
      </c>
      <c r="N329" s="80">
        <f t="shared" si="18"/>
        <v>0.39309999999999995</v>
      </c>
    </row>
    <row r="330" spans="1:14" ht="23.25">
      <c r="A330" s="450"/>
      <c r="B330" s="451"/>
      <c r="C330" s="452"/>
      <c r="D330" s="81" t="s">
        <v>24</v>
      </c>
      <c r="E330" s="82"/>
      <c r="F330" s="82"/>
      <c r="G330" s="82"/>
      <c r="H330" s="83"/>
      <c r="I330" s="83"/>
      <c r="J330" s="454"/>
      <c r="K330" s="84"/>
      <c r="L330" s="85"/>
      <c r="M330" s="85"/>
      <c r="N330" s="86">
        <f t="shared" si="18"/>
        <v>0</v>
      </c>
    </row>
    <row r="331" spans="1:14" ht="23.25">
      <c r="A331" s="450"/>
      <c r="B331" s="451"/>
      <c r="C331" s="452"/>
      <c r="D331" s="81" t="s">
        <v>25</v>
      </c>
      <c r="E331" s="82">
        <v>0.3813</v>
      </c>
      <c r="F331" s="82">
        <v>0.3813</v>
      </c>
      <c r="G331" s="82">
        <v>0.3813</v>
      </c>
      <c r="H331" s="83"/>
      <c r="I331" s="83"/>
      <c r="J331" s="454"/>
      <c r="K331" s="84"/>
      <c r="L331" s="85"/>
      <c r="M331" s="85"/>
      <c r="N331" s="86">
        <f t="shared" si="18"/>
        <v>0.3813</v>
      </c>
    </row>
    <row r="332" spans="1:14" ht="23.25">
      <c r="A332" s="450"/>
      <c r="B332" s="451"/>
      <c r="C332" s="452"/>
      <c r="D332" s="81" t="s">
        <v>26</v>
      </c>
      <c r="E332" s="82">
        <v>0.0118</v>
      </c>
      <c r="F332" s="82">
        <v>0.0118</v>
      </c>
      <c r="G332" s="82">
        <v>0.0118</v>
      </c>
      <c r="H332" s="83"/>
      <c r="I332" s="83"/>
      <c r="J332" s="454"/>
      <c r="K332" s="84"/>
      <c r="L332" s="85"/>
      <c r="M332" s="85"/>
      <c r="N332" s="86">
        <f t="shared" si="18"/>
        <v>0.0118</v>
      </c>
    </row>
    <row r="333" spans="1:14" ht="22.5" customHeight="1">
      <c r="A333" s="450" t="s">
        <v>161</v>
      </c>
      <c r="B333" s="451" t="s">
        <v>173</v>
      </c>
      <c r="C333" s="452"/>
      <c r="D333" s="77" t="s">
        <v>38</v>
      </c>
      <c r="E333" s="78">
        <f>SUM(E334:E336)</f>
        <v>0.2716</v>
      </c>
      <c r="F333" s="78">
        <f>SUM(F334:F336)</f>
        <v>0.2716</v>
      </c>
      <c r="G333" s="78">
        <f>SUM(G334:G336)</f>
        <v>0.2716</v>
      </c>
      <c r="H333" s="78">
        <f>SUM(H334:H336)</f>
        <v>0</v>
      </c>
      <c r="I333" s="78">
        <f>SUM(I334:I336)</f>
        <v>0</v>
      </c>
      <c r="J333" s="454" t="s">
        <v>174</v>
      </c>
      <c r="K333" s="79">
        <f>SUM(K334:K336)</f>
        <v>0</v>
      </c>
      <c r="L333" s="78">
        <f>SUM(L334:L336)</f>
        <v>0</v>
      </c>
      <c r="M333" s="78">
        <f>SUM(M334:M336)</f>
        <v>0</v>
      </c>
      <c r="N333" s="80">
        <f t="shared" si="18"/>
        <v>0.2716</v>
      </c>
    </row>
    <row r="334" spans="1:14" ht="23.25">
      <c r="A334" s="450"/>
      <c r="B334" s="451"/>
      <c r="C334" s="452"/>
      <c r="D334" s="81" t="s">
        <v>24</v>
      </c>
      <c r="E334" s="82"/>
      <c r="F334" s="82"/>
      <c r="G334" s="82"/>
      <c r="H334" s="83"/>
      <c r="I334" s="83"/>
      <c r="J334" s="454"/>
      <c r="K334" s="84"/>
      <c r="L334" s="85"/>
      <c r="M334" s="85"/>
      <c r="N334" s="86">
        <f t="shared" si="18"/>
        <v>0</v>
      </c>
    </row>
    <row r="335" spans="1:14" ht="23.25">
      <c r="A335" s="450"/>
      <c r="B335" s="451"/>
      <c r="C335" s="452"/>
      <c r="D335" s="81" t="s">
        <v>25</v>
      </c>
      <c r="E335" s="82">
        <v>0.2634</v>
      </c>
      <c r="F335" s="82">
        <v>0.2634</v>
      </c>
      <c r="G335" s="82">
        <v>0.2634</v>
      </c>
      <c r="H335" s="83"/>
      <c r="I335" s="83"/>
      <c r="J335" s="454"/>
      <c r="K335" s="84"/>
      <c r="L335" s="85"/>
      <c r="M335" s="85"/>
      <c r="N335" s="86">
        <f t="shared" si="18"/>
        <v>0.2634</v>
      </c>
    </row>
    <row r="336" spans="1:14" ht="23.25">
      <c r="A336" s="450"/>
      <c r="B336" s="451"/>
      <c r="C336" s="452"/>
      <c r="D336" s="81" t="s">
        <v>26</v>
      </c>
      <c r="E336" s="82">
        <v>0.0082</v>
      </c>
      <c r="F336" s="82">
        <v>0.0082</v>
      </c>
      <c r="G336" s="82">
        <v>0.0082</v>
      </c>
      <c r="H336" s="83"/>
      <c r="I336" s="83"/>
      <c r="J336" s="454"/>
      <c r="K336" s="84"/>
      <c r="L336" s="85"/>
      <c r="M336" s="85"/>
      <c r="N336" s="86">
        <f t="shared" si="18"/>
        <v>0.0082</v>
      </c>
    </row>
    <row r="337" spans="1:14" ht="22.5" customHeight="1">
      <c r="A337" s="450" t="s">
        <v>162</v>
      </c>
      <c r="B337" s="451" t="s">
        <v>176</v>
      </c>
      <c r="C337" s="452"/>
      <c r="D337" s="77" t="s">
        <v>38</v>
      </c>
      <c r="E337" s="78">
        <f>SUM(E338:E340)</f>
        <v>1.41</v>
      </c>
      <c r="F337" s="78">
        <f>SUM(F338:F340)</f>
        <v>1.41</v>
      </c>
      <c r="G337" s="78">
        <f>SUM(G338:G340)</f>
        <v>1.41</v>
      </c>
      <c r="H337" s="78">
        <f>SUM(H338:H340)</f>
        <v>0</v>
      </c>
      <c r="I337" s="78">
        <f>SUM(I338:I340)</f>
        <v>0</v>
      </c>
      <c r="J337" s="454" t="s">
        <v>177</v>
      </c>
      <c r="K337" s="79">
        <f>SUM(K338:K340)</f>
        <v>0</v>
      </c>
      <c r="L337" s="78">
        <f>SUM(L338:L340)</f>
        <v>0</v>
      </c>
      <c r="M337" s="78">
        <f>SUM(M338:M340)</f>
        <v>0</v>
      </c>
      <c r="N337" s="80">
        <f t="shared" si="18"/>
        <v>1.41</v>
      </c>
    </row>
    <row r="338" spans="1:14" ht="23.25">
      <c r="A338" s="450"/>
      <c r="B338" s="451"/>
      <c r="C338" s="452"/>
      <c r="D338" s="81" t="s">
        <v>24</v>
      </c>
      <c r="E338" s="82"/>
      <c r="F338" s="82"/>
      <c r="G338" s="82"/>
      <c r="H338" s="83"/>
      <c r="I338" s="83"/>
      <c r="J338" s="454"/>
      <c r="K338" s="84"/>
      <c r="L338" s="85"/>
      <c r="M338" s="85"/>
      <c r="N338" s="86">
        <f t="shared" si="18"/>
        <v>0</v>
      </c>
    </row>
    <row r="339" spans="1:14" ht="23.25">
      <c r="A339" s="450"/>
      <c r="B339" s="451"/>
      <c r="C339" s="452"/>
      <c r="D339" s="81" t="s">
        <v>25</v>
      </c>
      <c r="E339" s="82">
        <v>1.3677</v>
      </c>
      <c r="F339" s="82">
        <v>1.3677</v>
      </c>
      <c r="G339" s="82">
        <v>1.3677</v>
      </c>
      <c r="H339" s="83"/>
      <c r="I339" s="83"/>
      <c r="J339" s="454"/>
      <c r="K339" s="84"/>
      <c r="L339" s="85"/>
      <c r="M339" s="85"/>
      <c r="N339" s="86">
        <f t="shared" si="18"/>
        <v>1.3677</v>
      </c>
    </row>
    <row r="340" spans="1:14" ht="23.25">
      <c r="A340" s="450"/>
      <c r="B340" s="451"/>
      <c r="C340" s="452"/>
      <c r="D340" s="81" t="s">
        <v>26</v>
      </c>
      <c r="E340" s="82">
        <v>0.0423</v>
      </c>
      <c r="F340" s="82">
        <v>0.0423</v>
      </c>
      <c r="G340" s="82">
        <v>0.0423</v>
      </c>
      <c r="H340" s="83"/>
      <c r="I340" s="83"/>
      <c r="J340" s="454"/>
      <c r="K340" s="84"/>
      <c r="L340" s="85"/>
      <c r="M340" s="85"/>
      <c r="N340" s="86">
        <f t="shared" si="18"/>
        <v>0.0423</v>
      </c>
    </row>
    <row r="341" spans="1:14" ht="22.5" customHeight="1">
      <c r="A341" s="450" t="s">
        <v>175</v>
      </c>
      <c r="B341" s="451" t="s">
        <v>179</v>
      </c>
      <c r="C341" s="452"/>
      <c r="D341" s="77" t="s">
        <v>38</v>
      </c>
      <c r="E341" s="78">
        <f>SUM(E342:E344)</f>
        <v>1.6085</v>
      </c>
      <c r="F341" s="78">
        <f>SUM(F342:F344)</f>
        <v>1.6085</v>
      </c>
      <c r="G341" s="78">
        <f>SUM(G342:G344)</f>
        <v>1.6085</v>
      </c>
      <c r="H341" s="78">
        <f>SUM(H342:H344)</f>
        <v>0</v>
      </c>
      <c r="I341" s="78">
        <f>SUM(I342:I344)</f>
        <v>0</v>
      </c>
      <c r="J341" s="454" t="s">
        <v>180</v>
      </c>
      <c r="K341" s="79">
        <f>SUM(K342:K344)</f>
        <v>0</v>
      </c>
      <c r="L341" s="78">
        <f>SUM(L342:L344)</f>
        <v>0</v>
      </c>
      <c r="M341" s="78">
        <f>SUM(M342:M344)</f>
        <v>0</v>
      </c>
      <c r="N341" s="80">
        <f t="shared" si="18"/>
        <v>1.6085</v>
      </c>
    </row>
    <row r="342" spans="1:14" ht="23.25">
      <c r="A342" s="450"/>
      <c r="B342" s="451"/>
      <c r="C342" s="452"/>
      <c r="D342" s="81" t="s">
        <v>24</v>
      </c>
      <c r="E342" s="82"/>
      <c r="F342" s="82"/>
      <c r="G342" s="82"/>
      <c r="H342" s="83"/>
      <c r="I342" s="83"/>
      <c r="J342" s="454"/>
      <c r="K342" s="84"/>
      <c r="L342" s="85"/>
      <c r="M342" s="85"/>
      <c r="N342" s="86">
        <f t="shared" si="18"/>
        <v>0</v>
      </c>
    </row>
    <row r="343" spans="1:14" ht="23.25">
      <c r="A343" s="450"/>
      <c r="B343" s="451"/>
      <c r="C343" s="452"/>
      <c r="D343" s="81" t="s">
        <v>25</v>
      </c>
      <c r="E343" s="82">
        <v>1.56</v>
      </c>
      <c r="F343" s="82">
        <v>1.56</v>
      </c>
      <c r="G343" s="82">
        <v>1.56</v>
      </c>
      <c r="H343" s="83"/>
      <c r="I343" s="83"/>
      <c r="J343" s="454"/>
      <c r="K343" s="84"/>
      <c r="L343" s="85"/>
      <c r="M343" s="85"/>
      <c r="N343" s="86">
        <f t="shared" si="18"/>
        <v>1.56</v>
      </c>
    </row>
    <row r="344" spans="1:14" ht="23.25">
      <c r="A344" s="450"/>
      <c r="B344" s="451"/>
      <c r="C344" s="452"/>
      <c r="D344" s="81" t="s">
        <v>26</v>
      </c>
      <c r="E344" s="82">
        <v>0.0485</v>
      </c>
      <c r="F344" s="82">
        <v>0.0485</v>
      </c>
      <c r="G344" s="82">
        <v>0.0485</v>
      </c>
      <c r="H344" s="83"/>
      <c r="I344" s="83"/>
      <c r="J344" s="454"/>
      <c r="K344" s="84"/>
      <c r="L344" s="85"/>
      <c r="M344" s="85"/>
      <c r="N344" s="86">
        <f t="shared" si="18"/>
        <v>0.0485</v>
      </c>
    </row>
    <row r="345" spans="1:14" ht="22.5" customHeight="1">
      <c r="A345" s="450" t="s">
        <v>178</v>
      </c>
      <c r="B345" s="451" t="s">
        <v>182</v>
      </c>
      <c r="C345" s="452"/>
      <c r="D345" s="77" t="s">
        <v>38</v>
      </c>
      <c r="E345" s="78">
        <f>SUM(E346:E348)</f>
        <v>1.7593999999999999</v>
      </c>
      <c r="F345" s="78">
        <f>SUM(F346:F348)</f>
        <v>1.7593999999999999</v>
      </c>
      <c r="G345" s="78">
        <f>SUM(G346:G348)</f>
        <v>1.7593999999999999</v>
      </c>
      <c r="H345" s="78">
        <f>SUM(H346:H348)</f>
        <v>0</v>
      </c>
      <c r="I345" s="78">
        <f>SUM(I346:I348)</f>
        <v>0</v>
      </c>
      <c r="J345" s="454" t="s">
        <v>183</v>
      </c>
      <c r="K345" s="79">
        <f>SUM(K346:K348)</f>
        <v>0</v>
      </c>
      <c r="L345" s="78">
        <f>SUM(L346:L348)</f>
        <v>0</v>
      </c>
      <c r="M345" s="78">
        <f>SUM(M346:M348)</f>
        <v>0</v>
      </c>
      <c r="N345" s="80">
        <f t="shared" si="18"/>
        <v>1.7593999999999999</v>
      </c>
    </row>
    <row r="346" spans="1:14" ht="23.25">
      <c r="A346" s="450"/>
      <c r="B346" s="451"/>
      <c r="C346" s="452"/>
      <c r="D346" s="81" t="s">
        <v>24</v>
      </c>
      <c r="E346" s="82"/>
      <c r="F346" s="82"/>
      <c r="G346" s="82"/>
      <c r="H346" s="83"/>
      <c r="I346" s="83"/>
      <c r="J346" s="454"/>
      <c r="K346" s="84"/>
      <c r="L346" s="85"/>
      <c r="M346" s="85"/>
      <c r="N346" s="86">
        <f t="shared" si="18"/>
        <v>0</v>
      </c>
    </row>
    <row r="347" spans="1:14" ht="23.25">
      <c r="A347" s="450"/>
      <c r="B347" s="451"/>
      <c r="C347" s="452"/>
      <c r="D347" s="81" t="s">
        <v>25</v>
      </c>
      <c r="E347" s="82">
        <v>1.7066</v>
      </c>
      <c r="F347" s="82">
        <v>1.7066</v>
      </c>
      <c r="G347" s="82">
        <v>1.7066</v>
      </c>
      <c r="H347" s="83"/>
      <c r="I347" s="83"/>
      <c r="J347" s="454"/>
      <c r="K347" s="84"/>
      <c r="L347" s="85"/>
      <c r="M347" s="85"/>
      <c r="N347" s="86">
        <f t="shared" si="18"/>
        <v>1.7066</v>
      </c>
    </row>
    <row r="348" spans="1:14" ht="23.25">
      <c r="A348" s="450"/>
      <c r="B348" s="451"/>
      <c r="C348" s="452"/>
      <c r="D348" s="81" t="s">
        <v>26</v>
      </c>
      <c r="E348" s="82">
        <v>0.0528</v>
      </c>
      <c r="F348" s="82">
        <v>0.0528</v>
      </c>
      <c r="G348" s="82">
        <v>0.0528</v>
      </c>
      <c r="H348" s="83"/>
      <c r="I348" s="83"/>
      <c r="J348" s="454"/>
      <c r="K348" s="84"/>
      <c r="L348" s="85"/>
      <c r="M348" s="85"/>
      <c r="N348" s="86">
        <f t="shared" si="18"/>
        <v>0.0528</v>
      </c>
    </row>
    <row r="349" spans="1:14" ht="22.5" customHeight="1">
      <c r="A349" s="450" t="s">
        <v>184</v>
      </c>
      <c r="B349" s="451" t="s">
        <v>185</v>
      </c>
      <c r="C349" s="452"/>
      <c r="D349" s="77" t="s">
        <v>38</v>
      </c>
      <c r="E349" s="78">
        <f>SUM(E350:E352)</f>
        <v>1.7524</v>
      </c>
      <c r="F349" s="78">
        <f>SUM(F350:F352)</f>
        <v>1.7524000000000002</v>
      </c>
      <c r="G349" s="78">
        <f>SUM(G350:G352)</f>
        <v>1.7524000000000002</v>
      </c>
      <c r="H349" s="78">
        <f>SUM(H350:H352)</f>
        <v>0</v>
      </c>
      <c r="I349" s="78">
        <f>SUM(I350:I352)</f>
        <v>0</v>
      </c>
      <c r="J349" s="454" t="s">
        <v>186</v>
      </c>
      <c r="K349" s="79">
        <f>SUM(K350:K352)</f>
        <v>0</v>
      </c>
      <c r="L349" s="78">
        <f>SUM(L350:L352)</f>
        <v>0</v>
      </c>
      <c r="M349" s="78">
        <f>SUM(M350:M352)</f>
        <v>0</v>
      </c>
      <c r="N349" s="80">
        <f t="shared" si="18"/>
        <v>1.7524</v>
      </c>
    </row>
    <row r="350" spans="1:14" ht="23.25">
      <c r="A350" s="450"/>
      <c r="B350" s="451"/>
      <c r="C350" s="452"/>
      <c r="D350" s="81" t="s">
        <v>24</v>
      </c>
      <c r="E350" s="82"/>
      <c r="F350" s="82"/>
      <c r="G350" s="82"/>
      <c r="H350" s="83"/>
      <c r="I350" s="83"/>
      <c r="J350" s="454"/>
      <c r="K350" s="84"/>
      <c r="L350" s="85"/>
      <c r="M350" s="85"/>
      <c r="N350" s="86">
        <f t="shared" si="18"/>
        <v>0</v>
      </c>
    </row>
    <row r="351" spans="1:14" ht="23.25">
      <c r="A351" s="450"/>
      <c r="B351" s="451"/>
      <c r="C351" s="452"/>
      <c r="D351" s="81" t="s">
        <v>25</v>
      </c>
      <c r="E351" s="82">
        <v>1.7</v>
      </c>
      <c r="F351" s="82">
        <v>1.7000000000000002</v>
      </c>
      <c r="G351" s="82">
        <v>1.7000000000000002</v>
      </c>
      <c r="H351" s="83"/>
      <c r="I351" s="83"/>
      <c r="J351" s="454"/>
      <c r="K351" s="84"/>
      <c r="L351" s="85"/>
      <c r="M351" s="85"/>
      <c r="N351" s="86">
        <f t="shared" si="18"/>
        <v>1.7</v>
      </c>
    </row>
    <row r="352" spans="1:14" ht="23.25">
      <c r="A352" s="450"/>
      <c r="B352" s="451"/>
      <c r="C352" s="452"/>
      <c r="D352" s="81" t="s">
        <v>26</v>
      </c>
      <c r="E352" s="82">
        <v>0.0524</v>
      </c>
      <c r="F352" s="82">
        <v>0.0524</v>
      </c>
      <c r="G352" s="82">
        <v>0.0524</v>
      </c>
      <c r="H352" s="83"/>
      <c r="I352" s="83"/>
      <c r="J352" s="454"/>
      <c r="K352" s="84"/>
      <c r="L352" s="85"/>
      <c r="M352" s="85"/>
      <c r="N352" s="86">
        <f t="shared" si="18"/>
        <v>0.0524</v>
      </c>
    </row>
    <row r="353" spans="1:14" ht="22.5" customHeight="1">
      <c r="A353" s="450" t="s">
        <v>190</v>
      </c>
      <c r="B353" s="451" t="s">
        <v>188</v>
      </c>
      <c r="C353" s="452"/>
      <c r="D353" s="77" t="s">
        <v>38</v>
      </c>
      <c r="E353" s="78">
        <f>SUM(E354:E356)</f>
        <v>1.54</v>
      </c>
      <c r="F353" s="78">
        <f>SUM(F354:F356)</f>
        <v>1.54</v>
      </c>
      <c r="G353" s="78">
        <f>SUM(G354:G356)</f>
        <v>1.54</v>
      </c>
      <c r="H353" s="78">
        <f>SUM(H354:H356)</f>
        <v>0</v>
      </c>
      <c r="I353" s="78">
        <f>SUM(I354:I356)</f>
        <v>0</v>
      </c>
      <c r="J353" s="454" t="s">
        <v>189</v>
      </c>
      <c r="K353" s="79">
        <f>SUM(K354:K356)</f>
        <v>0</v>
      </c>
      <c r="L353" s="78">
        <f>SUM(L354:L356)</f>
        <v>0</v>
      </c>
      <c r="M353" s="78">
        <f>SUM(M354:M356)</f>
        <v>0</v>
      </c>
      <c r="N353" s="80">
        <f t="shared" si="18"/>
        <v>1.54</v>
      </c>
    </row>
    <row r="354" spans="1:14" ht="23.25">
      <c r="A354" s="450"/>
      <c r="B354" s="451"/>
      <c r="C354" s="452"/>
      <c r="D354" s="81" t="s">
        <v>24</v>
      </c>
      <c r="E354" s="82"/>
      <c r="F354" s="82"/>
      <c r="G354" s="82"/>
      <c r="H354" s="83"/>
      <c r="I354" s="83"/>
      <c r="J354" s="454"/>
      <c r="K354" s="84"/>
      <c r="L354" s="85"/>
      <c r="M354" s="85"/>
      <c r="N354" s="86">
        <f t="shared" si="18"/>
        <v>0</v>
      </c>
    </row>
    <row r="355" spans="1:14" ht="23.25">
      <c r="A355" s="450"/>
      <c r="B355" s="451"/>
      <c r="C355" s="452"/>
      <c r="D355" s="81" t="s">
        <v>25</v>
      </c>
      <c r="E355" s="82">
        <v>1.4938</v>
      </c>
      <c r="F355" s="82">
        <v>1.4938</v>
      </c>
      <c r="G355" s="82">
        <v>1.4938</v>
      </c>
      <c r="H355" s="83"/>
      <c r="I355" s="83"/>
      <c r="J355" s="454"/>
      <c r="K355" s="84"/>
      <c r="L355" s="85"/>
      <c r="M355" s="85"/>
      <c r="N355" s="86">
        <f t="shared" si="18"/>
        <v>1.4938</v>
      </c>
    </row>
    <row r="356" spans="1:14" ht="23.25">
      <c r="A356" s="450"/>
      <c r="B356" s="451"/>
      <c r="C356" s="452"/>
      <c r="D356" s="81" t="s">
        <v>26</v>
      </c>
      <c r="E356" s="82">
        <v>0.0462</v>
      </c>
      <c r="F356" s="82">
        <v>0.0462</v>
      </c>
      <c r="G356" s="82">
        <v>0.0462</v>
      </c>
      <c r="H356" s="83"/>
      <c r="I356" s="83"/>
      <c r="J356" s="454"/>
      <c r="K356" s="84"/>
      <c r="L356" s="85"/>
      <c r="M356" s="85"/>
      <c r="N356" s="86">
        <f t="shared" si="18"/>
        <v>0.0462</v>
      </c>
    </row>
    <row r="357" spans="1:14" ht="22.5" customHeight="1">
      <c r="A357" s="450" t="s">
        <v>167</v>
      </c>
      <c r="B357" s="451" t="s">
        <v>191</v>
      </c>
      <c r="C357" s="452"/>
      <c r="D357" s="77" t="s">
        <v>38</v>
      </c>
      <c r="E357" s="78">
        <f>SUM(E358:E360)</f>
        <v>0.5063</v>
      </c>
      <c r="F357" s="78">
        <f>SUM(F358:F360)</f>
        <v>0.5063</v>
      </c>
      <c r="G357" s="78">
        <f>SUM(G358:G360)</f>
        <v>0.5063</v>
      </c>
      <c r="H357" s="78">
        <f>SUM(H358:H360)</f>
        <v>0</v>
      </c>
      <c r="I357" s="78">
        <f>SUM(I358:I360)</f>
        <v>0</v>
      </c>
      <c r="J357" s="454" t="s">
        <v>192</v>
      </c>
      <c r="K357" s="79">
        <f>SUM(K358:K360)</f>
        <v>0</v>
      </c>
      <c r="L357" s="78">
        <f>SUM(L358:L360)</f>
        <v>0</v>
      </c>
      <c r="M357" s="78">
        <f>SUM(M358:M360)</f>
        <v>0</v>
      </c>
      <c r="N357" s="80">
        <f t="shared" si="18"/>
        <v>0.5063</v>
      </c>
    </row>
    <row r="358" spans="1:14" ht="23.25">
      <c r="A358" s="450"/>
      <c r="B358" s="451"/>
      <c r="C358" s="452"/>
      <c r="D358" s="81" t="s">
        <v>24</v>
      </c>
      <c r="E358" s="82"/>
      <c r="F358" s="82"/>
      <c r="G358" s="82"/>
      <c r="H358" s="83"/>
      <c r="I358" s="83"/>
      <c r="J358" s="454"/>
      <c r="K358" s="84"/>
      <c r="L358" s="85"/>
      <c r="M358" s="85"/>
      <c r="N358" s="86">
        <f t="shared" si="18"/>
        <v>0</v>
      </c>
    </row>
    <row r="359" spans="1:14" ht="23.25">
      <c r="A359" s="450"/>
      <c r="B359" s="451"/>
      <c r="C359" s="452"/>
      <c r="D359" s="81" t="s">
        <v>25</v>
      </c>
      <c r="E359" s="82">
        <v>0.4911</v>
      </c>
      <c r="F359" s="82">
        <v>0.4911</v>
      </c>
      <c r="G359" s="82">
        <v>0.4911</v>
      </c>
      <c r="H359" s="83"/>
      <c r="I359" s="83"/>
      <c r="J359" s="454"/>
      <c r="K359" s="84"/>
      <c r="L359" s="85"/>
      <c r="M359" s="85"/>
      <c r="N359" s="86">
        <f t="shared" si="18"/>
        <v>0.4911</v>
      </c>
    </row>
    <row r="360" spans="1:14" ht="27" customHeight="1">
      <c r="A360" s="450"/>
      <c r="B360" s="451"/>
      <c r="C360" s="452"/>
      <c r="D360" s="81" t="s">
        <v>26</v>
      </c>
      <c r="E360" s="82">
        <v>0.0152</v>
      </c>
      <c r="F360" s="82">
        <v>0.0152</v>
      </c>
      <c r="G360" s="82">
        <v>0.0152</v>
      </c>
      <c r="H360" s="83"/>
      <c r="I360" s="83"/>
      <c r="J360" s="454"/>
      <c r="K360" s="84"/>
      <c r="L360" s="85"/>
      <c r="M360" s="85"/>
      <c r="N360" s="86">
        <f t="shared" si="18"/>
        <v>0.0152</v>
      </c>
    </row>
    <row r="361" spans="1:14" ht="27" customHeight="1">
      <c r="A361" s="207"/>
      <c r="B361" s="208"/>
      <c r="C361" s="209"/>
      <c r="D361" s="210"/>
      <c r="E361" s="211"/>
      <c r="F361" s="211"/>
      <c r="G361" s="211"/>
      <c r="H361" s="212"/>
      <c r="I361" s="212"/>
      <c r="J361" s="213"/>
      <c r="K361" s="214"/>
      <c r="L361" s="215"/>
      <c r="M361" s="215"/>
      <c r="N361" s="216"/>
    </row>
    <row r="362" spans="1:14" ht="20.25">
      <c r="A362" s="217">
        <v>2</v>
      </c>
      <c r="B362" s="447" t="s">
        <v>193</v>
      </c>
      <c r="C362" s="447"/>
      <c r="D362" s="447"/>
      <c r="E362" s="447"/>
      <c r="F362" s="447"/>
      <c r="G362" s="447"/>
      <c r="H362" s="447"/>
      <c r="I362" s="447"/>
      <c r="J362" s="447"/>
      <c r="K362" s="447"/>
      <c r="L362" s="447"/>
      <c r="M362" s="447"/>
      <c r="N362" s="447"/>
    </row>
    <row r="363" spans="1:14" ht="22.5" customHeight="1">
      <c r="A363" s="450" t="s">
        <v>194</v>
      </c>
      <c r="B363" s="451" t="s">
        <v>195</v>
      </c>
      <c r="C363" s="452"/>
      <c r="D363" s="77" t="s">
        <v>38</v>
      </c>
      <c r="E363" s="78">
        <f>SUM(E364:E366)</f>
        <v>35.419948</v>
      </c>
      <c r="F363" s="78">
        <f>SUM(F364:F366)</f>
        <v>35.419948</v>
      </c>
      <c r="G363" s="78">
        <f>SUM(G364:G366)</f>
        <v>35.419948</v>
      </c>
      <c r="H363" s="78">
        <f>SUM(H364:H366)</f>
        <v>32.618</v>
      </c>
      <c r="I363" s="78">
        <f>SUM(I364:I366)</f>
        <v>32.618</v>
      </c>
      <c r="J363" s="457" t="s">
        <v>196</v>
      </c>
      <c r="K363" s="79">
        <f>SUM(K364:K366)</f>
        <v>33.402</v>
      </c>
      <c r="L363" s="78">
        <f>SUM(L364:L366)</f>
        <v>32.618</v>
      </c>
      <c r="M363" s="78">
        <f>SUM(M364:M366)</f>
        <v>32.618</v>
      </c>
      <c r="N363" s="80">
        <f aca="true" t="shared" si="19" ref="N363:N378">E363+H363+I363+K363+L363+M363</f>
        <v>199.293948</v>
      </c>
    </row>
    <row r="364" spans="1:14" ht="23.25">
      <c r="A364" s="450"/>
      <c r="B364" s="451"/>
      <c r="C364" s="452"/>
      <c r="D364" s="81" t="s">
        <v>24</v>
      </c>
      <c r="E364" s="82">
        <v>0</v>
      </c>
      <c r="F364" s="82">
        <v>0</v>
      </c>
      <c r="G364" s="82">
        <v>0</v>
      </c>
      <c r="H364" s="82">
        <v>0</v>
      </c>
      <c r="I364" s="82">
        <v>0</v>
      </c>
      <c r="J364" s="457"/>
      <c r="K364" s="84">
        <v>0</v>
      </c>
      <c r="L364" s="82">
        <v>0</v>
      </c>
      <c r="M364" s="82">
        <v>0</v>
      </c>
      <c r="N364" s="86">
        <f t="shared" si="19"/>
        <v>0</v>
      </c>
    </row>
    <row r="365" spans="1:14" ht="23.25">
      <c r="A365" s="450"/>
      <c r="B365" s="451"/>
      <c r="C365" s="452"/>
      <c r="D365" s="81" t="s">
        <v>25</v>
      </c>
      <c r="E365" s="82">
        <v>34.35735</v>
      </c>
      <c r="F365" s="82">
        <v>34.35735</v>
      </c>
      <c r="G365" s="82">
        <v>34.35735</v>
      </c>
      <c r="H365" s="82">
        <v>31.64</v>
      </c>
      <c r="I365" s="82">
        <v>31.64</v>
      </c>
      <c r="J365" s="457"/>
      <c r="K365" s="84">
        <v>32.4</v>
      </c>
      <c r="L365" s="82">
        <v>31.64</v>
      </c>
      <c r="M365" s="82">
        <v>31.64</v>
      </c>
      <c r="N365" s="86">
        <f t="shared" si="19"/>
        <v>193.31734999999998</v>
      </c>
    </row>
    <row r="366" spans="1:14" ht="116.25" customHeight="1">
      <c r="A366" s="450"/>
      <c r="B366" s="451"/>
      <c r="C366" s="452"/>
      <c r="D366" s="81" t="s">
        <v>26</v>
      </c>
      <c r="E366" s="82">
        <v>1.062598</v>
      </c>
      <c r="F366" s="82">
        <v>1.062598</v>
      </c>
      <c r="G366" s="82">
        <v>1.062598</v>
      </c>
      <c r="H366" s="82">
        <v>0.978</v>
      </c>
      <c r="I366" s="82">
        <v>0.978</v>
      </c>
      <c r="J366" s="457"/>
      <c r="K366" s="84">
        <v>1.002</v>
      </c>
      <c r="L366" s="82">
        <v>0.978</v>
      </c>
      <c r="M366" s="82">
        <v>0.978</v>
      </c>
      <c r="N366" s="86">
        <f t="shared" si="19"/>
        <v>5.976597999999999</v>
      </c>
    </row>
    <row r="367" spans="1:14" ht="22.5" customHeight="1">
      <c r="A367" s="450" t="s">
        <v>197</v>
      </c>
      <c r="B367" s="451" t="s">
        <v>198</v>
      </c>
      <c r="C367" s="452"/>
      <c r="D367" s="77" t="s">
        <v>38</v>
      </c>
      <c r="E367" s="78">
        <f>SUM(E368:E370)</f>
        <v>29.25463344</v>
      </c>
      <c r="F367" s="78">
        <f>SUM(F368:F370)</f>
        <v>29.25463344</v>
      </c>
      <c r="G367" s="78">
        <f>SUM(G368:G370)</f>
        <v>29.25463344</v>
      </c>
      <c r="H367" s="78">
        <f>SUM(H368:H370)</f>
        <v>0</v>
      </c>
      <c r="I367" s="78">
        <f>SUM(I368:I370)</f>
        <v>0</v>
      </c>
      <c r="J367" s="449" t="s">
        <v>199</v>
      </c>
      <c r="K367" s="79">
        <f>SUM(K368:K370)</f>
        <v>0</v>
      </c>
      <c r="L367" s="78">
        <f>SUM(L368:L370)</f>
        <v>0</v>
      </c>
      <c r="M367" s="78">
        <f>SUM(M368:M370)</f>
        <v>0</v>
      </c>
      <c r="N367" s="80">
        <f t="shared" si="19"/>
        <v>29.25463344</v>
      </c>
    </row>
    <row r="368" spans="1:14" ht="23.25">
      <c r="A368" s="450"/>
      <c r="B368" s="451"/>
      <c r="C368" s="452"/>
      <c r="D368" s="81" t="s">
        <v>24</v>
      </c>
      <c r="E368" s="82"/>
      <c r="F368" s="82"/>
      <c r="G368" s="82"/>
      <c r="H368" s="83"/>
      <c r="I368" s="83"/>
      <c r="J368" s="449"/>
      <c r="K368" s="84"/>
      <c r="L368" s="85"/>
      <c r="M368" s="85"/>
      <c r="N368" s="86">
        <f t="shared" si="19"/>
        <v>0</v>
      </c>
    </row>
    <row r="369" spans="1:14" ht="23.25">
      <c r="A369" s="450"/>
      <c r="B369" s="451"/>
      <c r="C369" s="452"/>
      <c r="D369" s="81" t="s">
        <v>25</v>
      </c>
      <c r="E369" s="82">
        <v>29.02059637</v>
      </c>
      <c r="F369" s="82">
        <v>29.02059637</v>
      </c>
      <c r="G369" s="82">
        <v>29.02059637</v>
      </c>
      <c r="H369" s="83"/>
      <c r="I369" s="83"/>
      <c r="J369" s="449"/>
      <c r="K369" s="84"/>
      <c r="L369" s="85"/>
      <c r="M369" s="85"/>
      <c r="N369" s="86">
        <f t="shared" si="19"/>
        <v>29.02059637</v>
      </c>
    </row>
    <row r="370" spans="1:14" ht="25.5" customHeight="1">
      <c r="A370" s="450"/>
      <c r="B370" s="451"/>
      <c r="C370" s="452"/>
      <c r="D370" s="81" t="s">
        <v>26</v>
      </c>
      <c r="E370" s="82">
        <v>0.23403707</v>
      </c>
      <c r="F370" s="82">
        <v>0.23403707</v>
      </c>
      <c r="G370" s="82">
        <v>0.23403707</v>
      </c>
      <c r="H370" s="83"/>
      <c r="I370" s="83"/>
      <c r="J370" s="449"/>
      <c r="K370" s="84"/>
      <c r="L370" s="85"/>
      <c r="M370" s="85"/>
      <c r="N370" s="86">
        <f t="shared" si="19"/>
        <v>0.23403707</v>
      </c>
    </row>
    <row r="371" spans="1:14" ht="22.5" customHeight="1">
      <c r="A371" s="450" t="s">
        <v>200</v>
      </c>
      <c r="B371" s="455" t="s">
        <v>201</v>
      </c>
      <c r="C371" s="452"/>
      <c r="D371" s="77" t="s">
        <v>38</v>
      </c>
      <c r="E371" s="78">
        <f>SUM(E372:E374)</f>
        <v>1.4453665599999999</v>
      </c>
      <c r="F371" s="78">
        <f>SUM(F372:F374)</f>
        <v>1.4453665599999999</v>
      </c>
      <c r="G371" s="78">
        <f>SUM(G372:G374)</f>
        <v>1.4453665599999999</v>
      </c>
      <c r="H371" s="78">
        <f>SUM(H372:H374)</f>
        <v>0</v>
      </c>
      <c r="I371" s="78">
        <f>SUM(I372:I374)</f>
        <v>0</v>
      </c>
      <c r="J371" s="446" t="s">
        <v>276</v>
      </c>
      <c r="K371" s="79">
        <f>SUM(K372:K374)</f>
        <v>0</v>
      </c>
      <c r="L371" s="78">
        <f>SUM(L372:L374)</f>
        <v>0</v>
      </c>
      <c r="M371" s="78">
        <f>SUM(M372:M374)</f>
        <v>0</v>
      </c>
      <c r="N371" s="80">
        <f t="shared" si="19"/>
        <v>1.4453665599999999</v>
      </c>
    </row>
    <row r="372" spans="1:14" ht="23.25">
      <c r="A372" s="450"/>
      <c r="B372" s="455"/>
      <c r="C372" s="452"/>
      <c r="D372" s="81" t="s">
        <v>24</v>
      </c>
      <c r="E372" s="82"/>
      <c r="F372" s="82"/>
      <c r="G372" s="82"/>
      <c r="H372" s="83"/>
      <c r="I372" s="83"/>
      <c r="J372" s="446"/>
      <c r="K372" s="84"/>
      <c r="L372" s="85"/>
      <c r="M372" s="85"/>
      <c r="N372" s="86">
        <f t="shared" si="19"/>
        <v>0</v>
      </c>
    </row>
    <row r="373" spans="1:14" ht="23.25">
      <c r="A373" s="450"/>
      <c r="B373" s="455"/>
      <c r="C373" s="452"/>
      <c r="D373" s="81" t="s">
        <v>25</v>
      </c>
      <c r="E373" s="82">
        <v>1.4338036299999999</v>
      </c>
      <c r="F373" s="82">
        <v>1.4338036299999999</v>
      </c>
      <c r="G373" s="82">
        <v>1.4338036299999999</v>
      </c>
      <c r="H373" s="83"/>
      <c r="I373" s="83"/>
      <c r="J373" s="446"/>
      <c r="K373" s="84"/>
      <c r="L373" s="85"/>
      <c r="M373" s="85"/>
      <c r="N373" s="86">
        <f t="shared" si="19"/>
        <v>1.4338036299999999</v>
      </c>
    </row>
    <row r="374" spans="1:14" ht="38.25" customHeight="1">
      <c r="A374" s="450"/>
      <c r="B374" s="455"/>
      <c r="C374" s="452"/>
      <c r="D374" s="81" t="s">
        <v>26</v>
      </c>
      <c r="E374" s="82">
        <v>0.01156293</v>
      </c>
      <c r="F374" s="82">
        <v>0.01156293</v>
      </c>
      <c r="G374" s="82">
        <v>0.01156293</v>
      </c>
      <c r="H374" s="83"/>
      <c r="I374" s="83"/>
      <c r="J374" s="446"/>
      <c r="K374" s="84"/>
      <c r="L374" s="85"/>
      <c r="M374" s="85"/>
      <c r="N374" s="86">
        <f t="shared" si="19"/>
        <v>0.01156293</v>
      </c>
    </row>
    <row r="375" spans="1:14" ht="21.75" customHeight="1">
      <c r="A375" s="450" t="s">
        <v>202</v>
      </c>
      <c r="B375" s="455" t="s">
        <v>203</v>
      </c>
      <c r="C375" s="452"/>
      <c r="D375" s="77" t="s">
        <v>38</v>
      </c>
      <c r="E375" s="78">
        <f>SUM(E376:E378)</f>
        <v>21.66997938</v>
      </c>
      <c r="F375" s="78">
        <f>SUM(F376:F378)</f>
        <v>21.44242834</v>
      </c>
      <c r="G375" s="166">
        <f>SUM(G376:G378)</f>
        <v>21.44242834</v>
      </c>
      <c r="H375" s="78">
        <f>SUM(H376:H378)</f>
        <v>0</v>
      </c>
      <c r="I375" s="78">
        <f>SUM(I376:I378)</f>
        <v>0</v>
      </c>
      <c r="J375" s="456" t="s">
        <v>268</v>
      </c>
      <c r="K375" s="79">
        <f>SUM(K376:K378)</f>
        <v>0</v>
      </c>
      <c r="L375" s="78">
        <f>SUM(L376:L378)</f>
        <v>0</v>
      </c>
      <c r="M375" s="78">
        <f>SUM(M376:M378)</f>
        <v>0</v>
      </c>
      <c r="N375" s="80">
        <f t="shared" si="19"/>
        <v>21.66997938</v>
      </c>
    </row>
    <row r="376" spans="1:14" ht="23.25">
      <c r="A376" s="450"/>
      <c r="B376" s="455"/>
      <c r="C376" s="452"/>
      <c r="D376" s="81" t="s">
        <v>24</v>
      </c>
      <c r="E376" s="82"/>
      <c r="F376" s="82"/>
      <c r="G376" s="167"/>
      <c r="H376" s="83"/>
      <c r="I376" s="83"/>
      <c r="J376" s="456"/>
      <c r="K376" s="84"/>
      <c r="L376" s="85"/>
      <c r="M376" s="85"/>
      <c r="N376" s="86">
        <f t="shared" si="19"/>
        <v>0</v>
      </c>
    </row>
    <row r="377" spans="1:14" ht="23.25">
      <c r="A377" s="450"/>
      <c r="B377" s="455"/>
      <c r="C377" s="452"/>
      <c r="D377" s="81" t="s">
        <v>25</v>
      </c>
      <c r="E377" s="82">
        <v>21.02</v>
      </c>
      <c r="F377" s="82">
        <v>20.79915548</v>
      </c>
      <c r="G377" s="82">
        <v>20.79915548</v>
      </c>
      <c r="H377" s="83"/>
      <c r="I377" s="83"/>
      <c r="J377" s="456"/>
      <c r="K377" s="84"/>
      <c r="L377" s="85"/>
      <c r="M377" s="85"/>
      <c r="N377" s="86">
        <f t="shared" si="19"/>
        <v>21.02</v>
      </c>
    </row>
    <row r="378" spans="1:14" ht="118.5" customHeight="1">
      <c r="A378" s="450"/>
      <c r="B378" s="455"/>
      <c r="C378" s="452"/>
      <c r="D378" s="81" t="s">
        <v>26</v>
      </c>
      <c r="E378" s="82">
        <v>0.64997938</v>
      </c>
      <c r="F378" s="167">
        <v>0.6432728600000001</v>
      </c>
      <c r="G378" s="167">
        <v>0.64327286</v>
      </c>
      <c r="H378" s="83"/>
      <c r="I378" s="83"/>
      <c r="J378" s="456"/>
      <c r="K378" s="84"/>
      <c r="L378" s="85"/>
      <c r="M378" s="85"/>
      <c r="N378" s="86">
        <f t="shared" si="19"/>
        <v>0.64997938</v>
      </c>
    </row>
    <row r="379" spans="1:14" ht="20.25">
      <c r="A379" s="217">
        <v>3</v>
      </c>
      <c r="B379" s="447" t="s">
        <v>204</v>
      </c>
      <c r="C379" s="447"/>
      <c r="D379" s="447"/>
      <c r="E379" s="447"/>
      <c r="F379" s="447"/>
      <c r="G379" s="447"/>
      <c r="H379" s="447"/>
      <c r="I379" s="447"/>
      <c r="J379" s="447"/>
      <c r="K379" s="447"/>
      <c r="L379" s="447"/>
      <c r="M379" s="447"/>
      <c r="N379" s="447"/>
    </row>
    <row r="380" spans="1:14" ht="22.5" customHeight="1">
      <c r="A380" s="450" t="s">
        <v>205</v>
      </c>
      <c r="B380" s="451" t="s">
        <v>206</v>
      </c>
      <c r="C380" s="452"/>
      <c r="D380" s="77" t="s">
        <v>38</v>
      </c>
      <c r="E380" s="78">
        <f>SUM(E381:E383)</f>
        <v>0</v>
      </c>
      <c r="F380" s="78">
        <f>SUM(F381:F383)</f>
        <v>0</v>
      </c>
      <c r="G380" s="78">
        <f>SUM(G381:G383)</f>
        <v>0</v>
      </c>
      <c r="H380" s="78">
        <f>SUM(H381:H383)</f>
        <v>0</v>
      </c>
      <c r="I380" s="78">
        <f>SUM(I381:I383)</f>
        <v>0</v>
      </c>
      <c r="J380" s="454"/>
      <c r="K380" s="79">
        <f>SUM(K381:K383)</f>
        <v>0</v>
      </c>
      <c r="L380" s="78">
        <f>SUM(L381:L383)</f>
        <v>0</v>
      </c>
      <c r="M380" s="78">
        <f>SUM(M381:M383)</f>
        <v>0</v>
      </c>
      <c r="N380" s="80">
        <f>E380+H380+I380+K380+L380+M380</f>
        <v>0</v>
      </c>
    </row>
    <row r="381" spans="1:14" ht="23.25">
      <c r="A381" s="450"/>
      <c r="B381" s="451"/>
      <c r="C381" s="452"/>
      <c r="D381" s="81" t="s">
        <v>24</v>
      </c>
      <c r="E381" s="82"/>
      <c r="F381" s="82"/>
      <c r="G381" s="82"/>
      <c r="H381" s="83"/>
      <c r="I381" s="83"/>
      <c r="J381" s="454"/>
      <c r="K381" s="84"/>
      <c r="L381" s="85"/>
      <c r="M381" s="85"/>
      <c r="N381" s="86">
        <f>E381+H381+I381+K381+L381+M381</f>
        <v>0</v>
      </c>
    </row>
    <row r="382" spans="1:14" ht="23.25">
      <c r="A382" s="450"/>
      <c r="B382" s="451"/>
      <c r="C382" s="452"/>
      <c r="D382" s="81" t="s">
        <v>25</v>
      </c>
      <c r="E382" s="82"/>
      <c r="F382" s="82"/>
      <c r="G382" s="82"/>
      <c r="H382" s="83"/>
      <c r="I382" s="83"/>
      <c r="J382" s="454"/>
      <c r="K382" s="84"/>
      <c r="L382" s="85"/>
      <c r="M382" s="85"/>
      <c r="N382" s="86">
        <f>E382+H382+I382+K382+L382+M382</f>
        <v>0</v>
      </c>
    </row>
    <row r="383" spans="1:14" ht="23.25">
      <c r="A383" s="450"/>
      <c r="B383" s="451"/>
      <c r="C383" s="452"/>
      <c r="D383" s="81" t="s">
        <v>26</v>
      </c>
      <c r="E383" s="82"/>
      <c r="F383" s="82"/>
      <c r="G383" s="82"/>
      <c r="H383" s="83"/>
      <c r="I383" s="83"/>
      <c r="J383" s="454"/>
      <c r="K383" s="84"/>
      <c r="L383" s="85"/>
      <c r="M383" s="85"/>
      <c r="N383" s="86">
        <f>E383+H383+I383+K383+L383+M383</f>
        <v>0</v>
      </c>
    </row>
    <row r="384" spans="1:14" s="23" customFormat="1" ht="20.25">
      <c r="A384" s="217">
        <v>4</v>
      </c>
      <c r="B384" s="447" t="s">
        <v>207</v>
      </c>
      <c r="C384" s="447"/>
      <c r="D384" s="447"/>
      <c r="E384" s="447"/>
      <c r="F384" s="447"/>
      <c r="G384" s="447"/>
      <c r="H384" s="447"/>
      <c r="I384" s="447"/>
      <c r="J384" s="447"/>
      <c r="K384" s="447"/>
      <c r="L384" s="447"/>
      <c r="M384" s="447"/>
      <c r="N384" s="447"/>
    </row>
    <row r="385" spans="1:14" ht="22.5" customHeight="1">
      <c r="A385" s="450" t="s">
        <v>208</v>
      </c>
      <c r="B385" s="451" t="s">
        <v>209</v>
      </c>
      <c r="C385" s="452"/>
      <c r="D385" s="77" t="s">
        <v>38</v>
      </c>
      <c r="E385" s="78">
        <f>SUM(E386:E388)</f>
        <v>97.99958443999999</v>
      </c>
      <c r="F385" s="78">
        <f>SUM(F386:F388)</f>
        <v>97.99958443999999</v>
      </c>
      <c r="G385" s="218">
        <f>SUM(G386:G388)</f>
        <v>97.99958413</v>
      </c>
      <c r="H385" s="78">
        <f>SUM(H386:H388)</f>
        <v>0</v>
      </c>
      <c r="I385" s="78">
        <f>SUM(I386:I388)</f>
        <v>0</v>
      </c>
      <c r="J385" s="453" t="s">
        <v>210</v>
      </c>
      <c r="K385" s="79">
        <f>SUM(K386:K388)</f>
        <v>0</v>
      </c>
      <c r="L385" s="78">
        <f>SUM(L386:L388)</f>
        <v>0</v>
      </c>
      <c r="M385" s="78">
        <f>SUM(M386:M388)</f>
        <v>0</v>
      </c>
      <c r="N385" s="80">
        <f aca="true" t="shared" si="20" ref="N385:N392">E385+H385+I385+K385+L385+M385</f>
        <v>97.99958443999999</v>
      </c>
    </row>
    <row r="386" spans="1:14" ht="23.25">
      <c r="A386" s="450"/>
      <c r="B386" s="451"/>
      <c r="C386" s="452"/>
      <c r="D386" s="81" t="s">
        <v>24</v>
      </c>
      <c r="E386" s="82"/>
      <c r="F386" s="82"/>
      <c r="G386" s="82"/>
      <c r="H386" s="83"/>
      <c r="I386" s="83"/>
      <c r="J386" s="453"/>
      <c r="K386" s="84"/>
      <c r="L386" s="85"/>
      <c r="M386" s="85"/>
      <c r="N386" s="86">
        <f t="shared" si="20"/>
        <v>0</v>
      </c>
    </row>
    <row r="387" spans="1:14" ht="23.25">
      <c r="A387" s="450"/>
      <c r="B387" s="451"/>
      <c r="C387" s="452"/>
      <c r="D387" s="81" t="s">
        <v>25</v>
      </c>
      <c r="E387" s="82">
        <f>7+88.05959691</f>
        <v>95.05959691</v>
      </c>
      <c r="F387" s="82">
        <v>95.05959691</v>
      </c>
      <c r="G387" s="82">
        <f>35.60441856+31.80029087+5.58277046+8.60631906+6.07992232+6.86803534+0.51783999</f>
        <v>95.0595966</v>
      </c>
      <c r="H387" s="83"/>
      <c r="I387" s="83"/>
      <c r="J387" s="453"/>
      <c r="K387" s="84"/>
      <c r="L387" s="85"/>
      <c r="M387" s="85"/>
      <c r="N387" s="86">
        <f t="shared" si="20"/>
        <v>95.05959691</v>
      </c>
    </row>
    <row r="388" spans="1:14" ht="73.5" customHeight="1">
      <c r="A388" s="450"/>
      <c r="B388" s="451"/>
      <c r="C388" s="452"/>
      <c r="D388" s="81" t="s">
        <v>26</v>
      </c>
      <c r="E388" s="82">
        <v>2.93998753</v>
      </c>
      <c r="F388" s="82">
        <v>2.93998753</v>
      </c>
      <c r="G388" s="82">
        <v>2.93998753</v>
      </c>
      <c r="H388" s="83"/>
      <c r="I388" s="83"/>
      <c r="J388" s="453"/>
      <c r="K388" s="84"/>
      <c r="L388" s="85"/>
      <c r="M388" s="85"/>
      <c r="N388" s="86">
        <f t="shared" si="20"/>
        <v>2.93998753</v>
      </c>
    </row>
    <row r="389" spans="1:14" ht="22.5" customHeight="1">
      <c r="A389" s="450" t="s">
        <v>211</v>
      </c>
      <c r="B389" s="451" t="s">
        <v>212</v>
      </c>
      <c r="C389" s="452"/>
      <c r="D389" s="77" t="s">
        <v>38</v>
      </c>
      <c r="E389" s="78">
        <f>SUM(E390:E392)</f>
        <v>17.979797010000002</v>
      </c>
      <c r="F389" s="78">
        <f>SUM(F390:F392)</f>
        <v>17.979797010000002</v>
      </c>
      <c r="G389" s="218">
        <f>SUM(G390:G392)</f>
        <v>17.979797010000002</v>
      </c>
      <c r="H389" s="78">
        <f>SUM(H390:H392)</f>
        <v>0</v>
      </c>
      <c r="I389" s="78">
        <f>SUM(I390:I392)</f>
        <v>0</v>
      </c>
      <c r="J389" s="448" t="s">
        <v>277</v>
      </c>
      <c r="K389" s="79">
        <f>SUM(K390:K392)</f>
        <v>0</v>
      </c>
      <c r="L389" s="78">
        <f>SUM(L390:L392)</f>
        <v>0</v>
      </c>
      <c r="M389" s="78">
        <f>SUM(M390:M392)</f>
        <v>0</v>
      </c>
      <c r="N389" s="80">
        <f t="shared" si="20"/>
        <v>17.979797010000002</v>
      </c>
    </row>
    <row r="390" spans="1:14" ht="23.25">
      <c r="A390" s="450"/>
      <c r="B390" s="451"/>
      <c r="C390" s="452"/>
      <c r="D390" s="81" t="s">
        <v>24</v>
      </c>
      <c r="E390" s="82"/>
      <c r="F390" s="82"/>
      <c r="G390" s="82"/>
      <c r="H390" s="83"/>
      <c r="I390" s="83"/>
      <c r="J390" s="448"/>
      <c r="K390" s="84"/>
      <c r="L390" s="85"/>
      <c r="M390" s="85"/>
      <c r="N390" s="86">
        <f t="shared" si="20"/>
        <v>0</v>
      </c>
    </row>
    <row r="391" spans="1:14" ht="23.25">
      <c r="A391" s="450"/>
      <c r="B391" s="451"/>
      <c r="C391" s="452"/>
      <c r="D391" s="81" t="s">
        <v>25</v>
      </c>
      <c r="E391" s="82">
        <v>17.4404031</v>
      </c>
      <c r="F391" s="82">
        <v>17.4404031</v>
      </c>
      <c r="G391" s="82">
        <v>17.4404031</v>
      </c>
      <c r="H391" s="83"/>
      <c r="I391" s="83"/>
      <c r="J391" s="448"/>
      <c r="K391" s="84"/>
      <c r="L391" s="85"/>
      <c r="M391" s="85"/>
      <c r="N391" s="86">
        <f t="shared" si="20"/>
        <v>17.4404031</v>
      </c>
    </row>
    <row r="392" spans="1:14" ht="38.25" customHeight="1">
      <c r="A392" s="450"/>
      <c r="B392" s="451"/>
      <c r="C392" s="452"/>
      <c r="D392" s="81" t="s">
        <v>26</v>
      </c>
      <c r="E392" s="82">
        <v>0.53939391</v>
      </c>
      <c r="F392" s="82">
        <v>0.53939391</v>
      </c>
      <c r="G392" s="82">
        <v>0.53939391</v>
      </c>
      <c r="H392" s="83"/>
      <c r="I392" s="83"/>
      <c r="J392" s="448"/>
      <c r="K392" s="84"/>
      <c r="L392" s="85"/>
      <c r="M392" s="85"/>
      <c r="N392" s="86">
        <f t="shared" si="20"/>
        <v>0.53939391</v>
      </c>
    </row>
    <row r="393" spans="1:14" ht="20.25">
      <c r="A393" s="217">
        <v>5</v>
      </c>
      <c r="B393" s="447" t="s">
        <v>213</v>
      </c>
      <c r="C393" s="447"/>
      <c r="D393" s="447"/>
      <c r="E393" s="447"/>
      <c r="F393" s="447"/>
      <c r="G393" s="447"/>
      <c r="H393" s="447"/>
      <c r="I393" s="447"/>
      <c r="J393" s="447"/>
      <c r="K393" s="447"/>
      <c r="L393" s="447"/>
      <c r="M393" s="447"/>
      <c r="N393" s="447"/>
    </row>
    <row r="394" spans="1:14" ht="22.5" customHeight="1">
      <c r="A394" s="450" t="s">
        <v>214</v>
      </c>
      <c r="B394" s="451" t="s">
        <v>215</v>
      </c>
      <c r="C394" s="452"/>
      <c r="D394" s="77" t="s">
        <v>38</v>
      </c>
      <c r="E394" s="78">
        <f>SUM(E395:E397)</f>
        <v>7.383</v>
      </c>
      <c r="F394" s="78">
        <f>SUM(F395:F397)</f>
        <v>7.383</v>
      </c>
      <c r="G394" s="218">
        <f>SUM(G395:G397)</f>
        <v>7.383</v>
      </c>
      <c r="H394" s="78">
        <f>SUM(H395:H397)</f>
        <v>0</v>
      </c>
      <c r="I394" s="78">
        <f>SUM(I395:I397)</f>
        <v>0</v>
      </c>
      <c r="J394" s="448" t="s">
        <v>216</v>
      </c>
      <c r="K394" s="79">
        <f>SUM(K395:K397)</f>
        <v>0</v>
      </c>
      <c r="L394" s="78">
        <f>SUM(L395:L397)</f>
        <v>0</v>
      </c>
      <c r="M394" s="78">
        <f>SUM(M395:M397)</f>
        <v>0</v>
      </c>
      <c r="N394" s="80">
        <f aca="true" t="shared" si="21" ref="N394:N401">E394+H394+I394+K394+L394+M394</f>
        <v>7.383</v>
      </c>
    </row>
    <row r="395" spans="1:14" ht="23.25">
      <c r="A395" s="450"/>
      <c r="B395" s="451"/>
      <c r="C395" s="452"/>
      <c r="D395" s="81" t="s">
        <v>24</v>
      </c>
      <c r="E395" s="82"/>
      <c r="F395" s="82"/>
      <c r="G395" s="219"/>
      <c r="H395" s="83"/>
      <c r="I395" s="83"/>
      <c r="J395" s="448"/>
      <c r="K395" s="84"/>
      <c r="L395" s="85"/>
      <c r="M395" s="85"/>
      <c r="N395" s="86">
        <f t="shared" si="21"/>
        <v>0</v>
      </c>
    </row>
    <row r="396" spans="1:14" ht="23.25">
      <c r="A396" s="450"/>
      <c r="B396" s="451"/>
      <c r="C396" s="452"/>
      <c r="D396" s="81" t="s">
        <v>25</v>
      </c>
      <c r="E396" s="82">
        <v>6.999</v>
      </c>
      <c r="F396" s="82">
        <v>6.999</v>
      </c>
      <c r="G396" s="82">
        <v>6.999</v>
      </c>
      <c r="H396" s="83"/>
      <c r="I396" s="83"/>
      <c r="J396" s="448"/>
      <c r="K396" s="84"/>
      <c r="L396" s="85"/>
      <c r="M396" s="85"/>
      <c r="N396" s="86">
        <f t="shared" si="21"/>
        <v>6.999</v>
      </c>
    </row>
    <row r="397" spans="1:14" ht="50.25" customHeight="1">
      <c r="A397" s="450"/>
      <c r="B397" s="451"/>
      <c r="C397" s="452"/>
      <c r="D397" s="81" t="s">
        <v>26</v>
      </c>
      <c r="E397" s="82">
        <v>0.384</v>
      </c>
      <c r="F397" s="82">
        <v>0.384</v>
      </c>
      <c r="G397" s="82">
        <v>0.384</v>
      </c>
      <c r="H397" s="83"/>
      <c r="I397" s="83"/>
      <c r="J397" s="448"/>
      <c r="K397" s="84"/>
      <c r="L397" s="85"/>
      <c r="M397" s="85"/>
      <c r="N397" s="86">
        <f t="shared" si="21"/>
        <v>0.384</v>
      </c>
    </row>
    <row r="398" spans="1:14" ht="22.5" customHeight="1">
      <c r="A398" s="450" t="s">
        <v>214</v>
      </c>
      <c r="B398" s="451" t="s">
        <v>217</v>
      </c>
      <c r="C398" s="452"/>
      <c r="D398" s="77" t="s">
        <v>38</v>
      </c>
      <c r="E398" s="78">
        <f>SUM(E399:E401)</f>
        <v>3.4405314000000002</v>
      </c>
      <c r="F398" s="78">
        <f>SUM(F399:F401)</f>
        <v>3.4405314000000002</v>
      </c>
      <c r="G398" s="218">
        <f>SUM(G399:G401)</f>
        <v>3.4405314000000002</v>
      </c>
      <c r="H398" s="78">
        <f>SUM(H399:H401)</f>
        <v>0</v>
      </c>
      <c r="I398" s="78">
        <f>SUM(I399:I401)</f>
        <v>0</v>
      </c>
      <c r="J398" s="448" t="s">
        <v>278</v>
      </c>
      <c r="K398" s="79">
        <f>SUM(K399:K401)</f>
        <v>0</v>
      </c>
      <c r="L398" s="78">
        <f>SUM(L399:L401)</f>
        <v>0</v>
      </c>
      <c r="M398" s="78">
        <f>SUM(M399:M401)</f>
        <v>0</v>
      </c>
      <c r="N398" s="80">
        <f t="shared" si="21"/>
        <v>3.4405314000000002</v>
      </c>
    </row>
    <row r="399" spans="1:14" ht="23.25">
      <c r="A399" s="450"/>
      <c r="B399" s="451"/>
      <c r="C399" s="452"/>
      <c r="D399" s="81" t="s">
        <v>24</v>
      </c>
      <c r="E399" s="82">
        <v>3.01647247</v>
      </c>
      <c r="F399" s="82">
        <v>3.01647247</v>
      </c>
      <c r="G399" s="82">
        <v>3.01647247</v>
      </c>
      <c r="H399" s="83"/>
      <c r="I399" s="83"/>
      <c r="J399" s="448"/>
      <c r="K399" s="84"/>
      <c r="L399" s="85"/>
      <c r="M399" s="85"/>
      <c r="N399" s="86">
        <f t="shared" si="21"/>
        <v>3.01647247</v>
      </c>
    </row>
    <row r="400" spans="1:14" ht="23.25">
      <c r="A400" s="450"/>
      <c r="B400" s="451"/>
      <c r="C400" s="452"/>
      <c r="D400" s="81" t="s">
        <v>25</v>
      </c>
      <c r="E400" s="82">
        <v>0.41133716</v>
      </c>
      <c r="F400" s="82">
        <v>0.41133716</v>
      </c>
      <c r="G400" s="82">
        <v>0.41133716</v>
      </c>
      <c r="H400" s="83"/>
      <c r="I400" s="83"/>
      <c r="J400" s="448"/>
      <c r="K400" s="84"/>
      <c r="L400" s="85"/>
      <c r="M400" s="85"/>
      <c r="N400" s="86">
        <f t="shared" si="21"/>
        <v>0.41133716</v>
      </c>
    </row>
    <row r="401" spans="1:14" ht="28.5" customHeight="1">
      <c r="A401" s="450"/>
      <c r="B401" s="451"/>
      <c r="C401" s="452"/>
      <c r="D401" s="81" t="s">
        <v>26</v>
      </c>
      <c r="E401" s="82">
        <v>0.01272177</v>
      </c>
      <c r="F401" s="82">
        <v>0.01272177</v>
      </c>
      <c r="G401" s="82">
        <v>0.01272177</v>
      </c>
      <c r="H401" s="83"/>
      <c r="I401" s="83"/>
      <c r="J401" s="448"/>
      <c r="K401" s="84"/>
      <c r="L401" s="85"/>
      <c r="M401" s="85"/>
      <c r="N401" s="86">
        <f t="shared" si="21"/>
        <v>0.01272177</v>
      </c>
    </row>
    <row r="402" spans="1:14" ht="20.25">
      <c r="A402" s="217">
        <v>6</v>
      </c>
      <c r="B402" s="447" t="s">
        <v>218</v>
      </c>
      <c r="C402" s="447"/>
      <c r="D402" s="447"/>
      <c r="E402" s="447"/>
      <c r="F402" s="447"/>
      <c r="G402" s="447"/>
      <c r="H402" s="447"/>
      <c r="I402" s="447"/>
      <c r="J402" s="447"/>
      <c r="K402" s="447"/>
      <c r="L402" s="447"/>
      <c r="M402" s="447"/>
      <c r="N402" s="447"/>
    </row>
    <row r="403" spans="1:14" ht="29.25" customHeight="1">
      <c r="A403" s="443" t="s">
        <v>219</v>
      </c>
      <c r="B403" s="444" t="s">
        <v>220</v>
      </c>
      <c r="C403" s="445"/>
      <c r="D403" s="77" t="s">
        <v>38</v>
      </c>
      <c r="E403" s="78">
        <f>SUM(E404:E406)</f>
        <v>15.620000000000001</v>
      </c>
      <c r="F403" s="78">
        <f>SUM(F404:F406)</f>
        <v>15.620000000000001</v>
      </c>
      <c r="G403" s="166">
        <f>SUM(G404:G406)</f>
        <v>15.61869587</v>
      </c>
      <c r="H403" s="78">
        <f>SUM(H404:H406)</f>
        <v>0</v>
      </c>
      <c r="I403" s="78">
        <f>SUM(I404:I406)</f>
        <v>0</v>
      </c>
      <c r="J403" s="448" t="s">
        <v>221</v>
      </c>
      <c r="K403" s="84"/>
      <c r="L403" s="221"/>
      <c r="M403" s="221"/>
      <c r="N403" s="80">
        <f aca="true" t="shared" si="22" ref="N403:N418">E403+H403+I403+K403+L403+M403</f>
        <v>15.620000000000001</v>
      </c>
    </row>
    <row r="404" spans="1:14" ht="23.25">
      <c r="A404" s="443"/>
      <c r="B404" s="444"/>
      <c r="C404" s="445"/>
      <c r="D404" s="81" t="s">
        <v>24</v>
      </c>
      <c r="E404" s="220">
        <v>0</v>
      </c>
      <c r="F404" s="220">
        <v>0</v>
      </c>
      <c r="G404" s="220">
        <v>0</v>
      </c>
      <c r="H404" s="222"/>
      <c r="I404" s="222"/>
      <c r="J404" s="448"/>
      <c r="K404" s="84"/>
      <c r="L404" s="222"/>
      <c r="M404" s="222"/>
      <c r="N404" s="86">
        <f t="shared" si="22"/>
        <v>0</v>
      </c>
    </row>
    <row r="405" spans="1:14" ht="23.25">
      <c r="A405" s="443"/>
      <c r="B405" s="444"/>
      <c r="C405" s="445"/>
      <c r="D405" s="81" t="s">
        <v>25</v>
      </c>
      <c r="E405" s="223">
        <v>15.15</v>
      </c>
      <c r="F405" s="223">
        <v>15.15</v>
      </c>
      <c r="G405" s="223">
        <v>15.15</v>
      </c>
      <c r="H405" s="222"/>
      <c r="I405" s="222"/>
      <c r="J405" s="448"/>
      <c r="K405" s="84"/>
      <c r="L405" s="222"/>
      <c r="M405" s="222"/>
      <c r="N405" s="86">
        <f t="shared" si="22"/>
        <v>15.15</v>
      </c>
    </row>
    <row r="406" spans="1:14" ht="52.5" customHeight="1">
      <c r="A406" s="443"/>
      <c r="B406" s="444"/>
      <c r="C406" s="445"/>
      <c r="D406" s="81" t="s">
        <v>26</v>
      </c>
      <c r="E406" s="220">
        <v>0.47</v>
      </c>
      <c r="F406" s="220">
        <v>0.47</v>
      </c>
      <c r="G406" s="223">
        <v>0.46869587</v>
      </c>
      <c r="H406" s="222"/>
      <c r="I406" s="222"/>
      <c r="J406" s="448"/>
      <c r="K406" s="84"/>
      <c r="L406" s="222"/>
      <c r="M406" s="222"/>
      <c r="N406" s="86">
        <f t="shared" si="22"/>
        <v>0.47</v>
      </c>
    </row>
    <row r="407" spans="1:14" ht="29.25" customHeight="1">
      <c r="A407" s="443" t="s">
        <v>222</v>
      </c>
      <c r="B407" s="444" t="s">
        <v>223</v>
      </c>
      <c r="C407" s="445"/>
      <c r="D407" s="77" t="s">
        <v>38</v>
      </c>
      <c r="E407" s="78">
        <f>SUM(E408:E410)</f>
        <v>37.798981</v>
      </c>
      <c r="F407" s="78">
        <f>SUM(F408:F410)</f>
        <v>37.798981</v>
      </c>
      <c r="G407" s="78">
        <f>SUM(G408:G410)</f>
        <v>37.798981</v>
      </c>
      <c r="H407" s="78">
        <f>SUM(H408:H410)</f>
        <v>0</v>
      </c>
      <c r="I407" s="78">
        <f>SUM(I408:I410)</f>
        <v>0</v>
      </c>
      <c r="J407" s="449" t="s">
        <v>281</v>
      </c>
      <c r="K407" s="84"/>
      <c r="L407" s="221"/>
      <c r="M407" s="221"/>
      <c r="N407" s="80">
        <f t="shared" si="22"/>
        <v>37.798981</v>
      </c>
    </row>
    <row r="408" spans="1:14" ht="23.25">
      <c r="A408" s="443"/>
      <c r="B408" s="444"/>
      <c r="C408" s="445"/>
      <c r="D408" s="81" t="s">
        <v>24</v>
      </c>
      <c r="E408" s="220">
        <v>0</v>
      </c>
      <c r="F408" s="220">
        <v>0</v>
      </c>
      <c r="G408" s="220">
        <v>0</v>
      </c>
      <c r="H408" s="222"/>
      <c r="I408" s="222"/>
      <c r="J408" s="449"/>
      <c r="K408" s="84"/>
      <c r="L408" s="222"/>
      <c r="M408" s="222"/>
      <c r="N408" s="86">
        <f t="shared" si="22"/>
        <v>0</v>
      </c>
    </row>
    <row r="409" spans="1:14" ht="23.25">
      <c r="A409" s="443"/>
      <c r="B409" s="444"/>
      <c r="C409" s="445"/>
      <c r="D409" s="81" t="s">
        <v>25</v>
      </c>
      <c r="E409" s="223">
        <v>36.665</v>
      </c>
      <c r="F409" s="223">
        <v>36.665</v>
      </c>
      <c r="G409" s="223">
        <v>36.665</v>
      </c>
      <c r="H409" s="222"/>
      <c r="I409" s="222"/>
      <c r="J409" s="449"/>
      <c r="K409" s="84"/>
      <c r="L409" s="222"/>
      <c r="M409" s="222"/>
      <c r="N409" s="86">
        <f t="shared" si="22"/>
        <v>36.665</v>
      </c>
    </row>
    <row r="410" spans="1:14" ht="66" customHeight="1">
      <c r="A410" s="443"/>
      <c r="B410" s="444"/>
      <c r="C410" s="445"/>
      <c r="D410" s="81" t="s">
        <v>26</v>
      </c>
      <c r="E410" s="224">
        <v>1.133981</v>
      </c>
      <c r="F410" s="224">
        <v>1.133981</v>
      </c>
      <c r="G410" s="224">
        <v>1.133981</v>
      </c>
      <c r="H410" s="225"/>
      <c r="I410" s="225"/>
      <c r="J410" s="449"/>
      <c r="K410" s="84"/>
      <c r="L410" s="222"/>
      <c r="M410" s="222"/>
      <c r="N410" s="86">
        <f t="shared" si="22"/>
        <v>1.133981</v>
      </c>
    </row>
    <row r="411" spans="1:14" ht="29.25" customHeight="1">
      <c r="A411" s="443" t="s">
        <v>224</v>
      </c>
      <c r="B411" s="444" t="s">
        <v>225</v>
      </c>
      <c r="C411" s="445"/>
      <c r="D411" s="77" t="s">
        <v>38</v>
      </c>
      <c r="E411" s="78">
        <f>SUM(E412:E414)</f>
        <v>9.781322</v>
      </c>
      <c r="F411" s="78">
        <f>SUM(F412:F414)</f>
        <v>9.781322</v>
      </c>
      <c r="G411" s="166">
        <f>SUM(G412:G414)</f>
        <v>9.781322</v>
      </c>
      <c r="H411" s="78">
        <f>SUM(H412:H414)</f>
        <v>0</v>
      </c>
      <c r="I411" s="78">
        <f>SUM(I412:I414)</f>
        <v>0</v>
      </c>
      <c r="J411" s="446" t="s">
        <v>279</v>
      </c>
      <c r="K411" s="84"/>
      <c r="L411" s="221"/>
      <c r="M411" s="221"/>
      <c r="N411" s="80">
        <f t="shared" si="22"/>
        <v>9.781322</v>
      </c>
    </row>
    <row r="412" spans="1:14" ht="23.25">
      <c r="A412" s="443"/>
      <c r="B412" s="444"/>
      <c r="C412" s="445"/>
      <c r="D412" s="81" t="s">
        <v>24</v>
      </c>
      <c r="E412" s="220">
        <v>0</v>
      </c>
      <c r="F412" s="220">
        <v>0</v>
      </c>
      <c r="G412" s="220">
        <v>0</v>
      </c>
      <c r="H412" s="222"/>
      <c r="I412" s="222"/>
      <c r="J412" s="446"/>
      <c r="K412" s="84"/>
      <c r="L412" s="222"/>
      <c r="M412" s="222"/>
      <c r="N412" s="86">
        <f t="shared" si="22"/>
        <v>0</v>
      </c>
    </row>
    <row r="413" spans="1:14" ht="23.25">
      <c r="A413" s="443"/>
      <c r="B413" s="444"/>
      <c r="C413" s="445"/>
      <c r="D413" s="81" t="s">
        <v>25</v>
      </c>
      <c r="E413" s="223">
        <v>9.487883</v>
      </c>
      <c r="F413" s="223">
        <v>9.487883</v>
      </c>
      <c r="G413" s="223">
        <v>9.487883</v>
      </c>
      <c r="H413" s="222"/>
      <c r="I413" s="222"/>
      <c r="J413" s="446"/>
      <c r="K413" s="84"/>
      <c r="L413" s="222"/>
      <c r="M413" s="222"/>
      <c r="N413" s="86">
        <f t="shared" si="22"/>
        <v>9.487883</v>
      </c>
    </row>
    <row r="414" spans="1:14" ht="66" customHeight="1">
      <c r="A414" s="443"/>
      <c r="B414" s="444"/>
      <c r="C414" s="445"/>
      <c r="D414" s="81" t="s">
        <v>26</v>
      </c>
      <c r="E414" s="224">
        <v>0.293439</v>
      </c>
      <c r="F414" s="224">
        <v>0.293439</v>
      </c>
      <c r="G414" s="224">
        <v>0.293439</v>
      </c>
      <c r="H414" s="225"/>
      <c r="I414" s="225"/>
      <c r="J414" s="446"/>
      <c r="K414" s="84"/>
      <c r="L414" s="222"/>
      <c r="M414" s="222"/>
      <c r="N414" s="86">
        <f t="shared" si="22"/>
        <v>0.293439</v>
      </c>
    </row>
    <row r="415" spans="1:14" ht="29.25" customHeight="1">
      <c r="A415" s="443" t="s">
        <v>226</v>
      </c>
      <c r="B415" s="444" t="s">
        <v>227</v>
      </c>
      <c r="C415" s="445"/>
      <c r="D415" s="77" t="s">
        <v>38</v>
      </c>
      <c r="E415" s="78">
        <f>SUM(E416:E418)</f>
        <v>0.321649</v>
      </c>
      <c r="F415" s="78">
        <f>SUM(F416:F418)</f>
        <v>0.321649</v>
      </c>
      <c r="G415" s="166">
        <f>SUM(G416:G418)</f>
        <v>0.321649</v>
      </c>
      <c r="H415" s="78">
        <f>SUM(H416:H418)</f>
        <v>0</v>
      </c>
      <c r="I415" s="78">
        <f>SUM(I416:I418)</f>
        <v>0</v>
      </c>
      <c r="J415" s="446" t="s">
        <v>270</v>
      </c>
      <c r="K415" s="84"/>
      <c r="L415" s="221"/>
      <c r="M415" s="221"/>
      <c r="N415" s="80">
        <f t="shared" si="22"/>
        <v>0.321649</v>
      </c>
    </row>
    <row r="416" spans="1:14" ht="23.25">
      <c r="A416" s="443"/>
      <c r="B416" s="444"/>
      <c r="C416" s="445"/>
      <c r="D416" s="81" t="s">
        <v>24</v>
      </c>
      <c r="E416" s="220">
        <v>0</v>
      </c>
      <c r="F416" s="220">
        <v>0</v>
      </c>
      <c r="G416" s="220">
        <v>0</v>
      </c>
      <c r="H416" s="220">
        <v>0</v>
      </c>
      <c r="I416" s="220">
        <v>0</v>
      </c>
      <c r="J416" s="446"/>
      <c r="K416" s="84"/>
      <c r="L416" s="222"/>
      <c r="M416" s="222"/>
      <c r="N416" s="86">
        <f t="shared" si="22"/>
        <v>0</v>
      </c>
    </row>
    <row r="417" spans="1:14" ht="23.25">
      <c r="A417" s="443"/>
      <c r="B417" s="444"/>
      <c r="C417" s="445"/>
      <c r="D417" s="81" t="s">
        <v>25</v>
      </c>
      <c r="E417" s="223">
        <v>0.312</v>
      </c>
      <c r="F417" s="223">
        <v>0.312</v>
      </c>
      <c r="G417" s="223">
        <v>0.312</v>
      </c>
      <c r="H417" s="220">
        <v>0</v>
      </c>
      <c r="I417" s="220">
        <v>0</v>
      </c>
      <c r="J417" s="446"/>
      <c r="K417" s="84"/>
      <c r="L417" s="222"/>
      <c r="M417" s="222"/>
      <c r="N417" s="86">
        <f t="shared" si="22"/>
        <v>0.312</v>
      </c>
    </row>
    <row r="418" spans="1:14" ht="66" customHeight="1">
      <c r="A418" s="443"/>
      <c r="B418" s="444"/>
      <c r="C418" s="445"/>
      <c r="D418" s="81" t="s">
        <v>26</v>
      </c>
      <c r="E418" s="224">
        <v>0.009649</v>
      </c>
      <c r="F418" s="224">
        <v>0.009649</v>
      </c>
      <c r="G418" s="224">
        <v>0.009649</v>
      </c>
      <c r="H418" s="224">
        <v>0</v>
      </c>
      <c r="I418" s="224">
        <v>0</v>
      </c>
      <c r="J418" s="446"/>
      <c r="K418" s="84"/>
      <c r="L418" s="222"/>
      <c r="M418" s="222"/>
      <c r="N418" s="86">
        <f t="shared" si="22"/>
        <v>0.009649</v>
      </c>
    </row>
  </sheetData>
  <sheetProtection selectLockedCells="1" selectUnlockedCells="1"/>
  <mergeCells count="386">
    <mergeCell ref="A2:J2"/>
    <mergeCell ref="K2:N2"/>
    <mergeCell ref="C3:D3"/>
    <mergeCell ref="E3:I3"/>
    <mergeCell ref="J3:J4"/>
    <mergeCell ref="L3:M3"/>
    <mergeCell ref="N3:N4"/>
    <mergeCell ref="A5:A8"/>
    <mergeCell ref="B5:B8"/>
    <mergeCell ref="C5:C8"/>
    <mergeCell ref="J5:J8"/>
    <mergeCell ref="A10:A13"/>
    <mergeCell ref="B10:B13"/>
    <mergeCell ref="C10:C13"/>
    <mergeCell ref="J10:J13"/>
    <mergeCell ref="A16:N16"/>
    <mergeCell ref="A17:A18"/>
    <mergeCell ref="C19:J19"/>
    <mergeCell ref="K19:N19"/>
    <mergeCell ref="A20:A23"/>
    <mergeCell ref="B20:B23"/>
    <mergeCell ref="C20:C23"/>
    <mergeCell ref="J20:J23"/>
    <mergeCell ref="A24:A27"/>
    <mergeCell ref="B24:B27"/>
    <mergeCell ref="C24:C27"/>
    <mergeCell ref="J24:J27"/>
    <mergeCell ref="A28:A31"/>
    <mergeCell ref="B28:B31"/>
    <mergeCell ref="C28:C31"/>
    <mergeCell ref="J28:J31"/>
    <mergeCell ref="A32:A35"/>
    <mergeCell ref="B32:B35"/>
    <mergeCell ref="C32:C35"/>
    <mergeCell ref="J32:J35"/>
    <mergeCell ref="A36:A39"/>
    <mergeCell ref="B36:B39"/>
    <mergeCell ref="C36:C39"/>
    <mergeCell ref="J36:J39"/>
    <mergeCell ref="A40:A43"/>
    <mergeCell ref="B40:B43"/>
    <mergeCell ref="C40:C43"/>
    <mergeCell ref="J40:J43"/>
    <mergeCell ref="A44:A47"/>
    <mergeCell ref="B44:B47"/>
    <mergeCell ref="C44:C47"/>
    <mergeCell ref="J44:J47"/>
    <mergeCell ref="A48:A51"/>
    <mergeCell ref="B48:B51"/>
    <mergeCell ref="C48:C51"/>
    <mergeCell ref="J48:J51"/>
    <mergeCell ref="A52:A53"/>
    <mergeCell ref="C54:J54"/>
    <mergeCell ref="K54:N54"/>
    <mergeCell ref="A55:A58"/>
    <mergeCell ref="B55:B58"/>
    <mergeCell ref="C55:C58"/>
    <mergeCell ref="J55:J58"/>
    <mergeCell ref="A59:A60"/>
    <mergeCell ref="C61:J61"/>
    <mergeCell ref="K61:N61"/>
    <mergeCell ref="A62:A65"/>
    <mergeCell ref="B62:B65"/>
    <mergeCell ref="C62:C65"/>
    <mergeCell ref="J62:J65"/>
    <mergeCell ref="A66:A69"/>
    <mergeCell ref="C66:C69"/>
    <mergeCell ref="J66:J69"/>
    <mergeCell ref="B67:B69"/>
    <mergeCell ref="A71:N71"/>
    <mergeCell ref="A72:A73"/>
    <mergeCell ref="A74:A75"/>
    <mergeCell ref="A76:A77"/>
    <mergeCell ref="A78:A79"/>
    <mergeCell ref="A80:A83"/>
    <mergeCell ref="C80:C83"/>
    <mergeCell ref="J80:J83"/>
    <mergeCell ref="B81:B83"/>
    <mergeCell ref="A85:N85"/>
    <mergeCell ref="A86:A87"/>
    <mergeCell ref="C88:J88"/>
    <mergeCell ref="K88:N88"/>
    <mergeCell ref="A89:A92"/>
    <mergeCell ref="B89:B92"/>
    <mergeCell ref="C89:C92"/>
    <mergeCell ref="J89:J92"/>
    <mergeCell ref="A93:A96"/>
    <mergeCell ref="B93:B96"/>
    <mergeCell ref="C93:C96"/>
    <mergeCell ref="J93:J96"/>
    <mergeCell ref="A97:A100"/>
    <mergeCell ref="C97:C100"/>
    <mergeCell ref="J97:J100"/>
    <mergeCell ref="B98:B100"/>
    <mergeCell ref="A102:N102"/>
    <mergeCell ref="A103:A104"/>
    <mergeCell ref="A105:A106"/>
    <mergeCell ref="A107:A108"/>
    <mergeCell ref="A109:A110"/>
    <mergeCell ref="C111:J111"/>
    <mergeCell ref="K111:N111"/>
    <mergeCell ref="A112:A115"/>
    <mergeCell ref="B112:B115"/>
    <mergeCell ref="C112:C115"/>
    <mergeCell ref="J112:J115"/>
    <mergeCell ref="C116:J116"/>
    <mergeCell ref="K116:N116"/>
    <mergeCell ref="A117:N117"/>
    <mergeCell ref="A118:A119"/>
    <mergeCell ref="C120:J120"/>
    <mergeCell ref="K120:N120"/>
    <mergeCell ref="A121:A124"/>
    <mergeCell ref="B121:B124"/>
    <mergeCell ref="C121:C124"/>
    <mergeCell ref="J121:J132"/>
    <mergeCell ref="A125:A128"/>
    <mergeCell ref="B125:B128"/>
    <mergeCell ref="C125:C128"/>
    <mergeCell ref="A129:A132"/>
    <mergeCell ref="B129:B132"/>
    <mergeCell ref="C129:C132"/>
    <mergeCell ref="A133:A136"/>
    <mergeCell ref="C133:C136"/>
    <mergeCell ref="B134:B136"/>
    <mergeCell ref="A138:N138"/>
    <mergeCell ref="A139:A140"/>
    <mergeCell ref="C141:J141"/>
    <mergeCell ref="K141:N141"/>
    <mergeCell ref="A142:A145"/>
    <mergeCell ref="B142:B145"/>
    <mergeCell ref="C142:C145"/>
    <mergeCell ref="J142:J145"/>
    <mergeCell ref="A146:A149"/>
    <mergeCell ref="C146:C149"/>
    <mergeCell ref="J146:J149"/>
    <mergeCell ref="B147:B149"/>
    <mergeCell ref="A151:N151"/>
    <mergeCell ref="A152:A153"/>
    <mergeCell ref="C154:J154"/>
    <mergeCell ref="K154:N154"/>
    <mergeCell ref="A155:A158"/>
    <mergeCell ref="B155:B158"/>
    <mergeCell ref="C155:C158"/>
    <mergeCell ref="J155:J158"/>
    <mergeCell ref="A159:A162"/>
    <mergeCell ref="C159:C162"/>
    <mergeCell ref="J159:J162"/>
    <mergeCell ref="B160:B162"/>
    <mergeCell ref="A164:N164"/>
    <mergeCell ref="A165:A166"/>
    <mergeCell ref="C167:J167"/>
    <mergeCell ref="K167:N167"/>
    <mergeCell ref="A168:A171"/>
    <mergeCell ref="B168:B171"/>
    <mergeCell ref="C168:C171"/>
    <mergeCell ref="J168:J171"/>
    <mergeCell ref="A172:A173"/>
    <mergeCell ref="A174:A177"/>
    <mergeCell ref="C174:C177"/>
    <mergeCell ref="J174:J177"/>
    <mergeCell ref="B175:B177"/>
    <mergeCell ref="A179:N179"/>
    <mergeCell ref="A180:A181"/>
    <mergeCell ref="C182:J182"/>
    <mergeCell ref="K182:N182"/>
    <mergeCell ref="A183:A186"/>
    <mergeCell ref="B183:B186"/>
    <mergeCell ref="C183:C186"/>
    <mergeCell ref="J183:J186"/>
    <mergeCell ref="A187:A188"/>
    <mergeCell ref="A190:A193"/>
    <mergeCell ref="C190:C193"/>
    <mergeCell ref="J190:J193"/>
    <mergeCell ref="B191:B193"/>
    <mergeCell ref="A195:N195"/>
    <mergeCell ref="A196:A197"/>
    <mergeCell ref="C198:J198"/>
    <mergeCell ref="K198:N198"/>
    <mergeCell ref="A199:A202"/>
    <mergeCell ref="B199:B202"/>
    <mergeCell ref="C199:C202"/>
    <mergeCell ref="J199:J202"/>
    <mergeCell ref="A203:A206"/>
    <mergeCell ref="C203:C206"/>
    <mergeCell ref="J203:J206"/>
    <mergeCell ref="B204:B206"/>
    <mergeCell ref="A208:N208"/>
    <mergeCell ref="A209:A210"/>
    <mergeCell ref="C211:J211"/>
    <mergeCell ref="K211:N211"/>
    <mergeCell ref="A212:A215"/>
    <mergeCell ref="B212:B215"/>
    <mergeCell ref="C212:C215"/>
    <mergeCell ref="J212:J215"/>
    <mergeCell ref="A216:A219"/>
    <mergeCell ref="B216:B219"/>
    <mergeCell ref="C216:C219"/>
    <mergeCell ref="J216:J219"/>
    <mergeCell ref="A220:A221"/>
    <mergeCell ref="A222:A225"/>
    <mergeCell ref="C222:C225"/>
    <mergeCell ref="J222:J225"/>
    <mergeCell ref="B223:B225"/>
    <mergeCell ref="A227:N227"/>
    <mergeCell ref="A228:A229"/>
    <mergeCell ref="C230:J230"/>
    <mergeCell ref="K230:N230"/>
    <mergeCell ref="A231:A234"/>
    <mergeCell ref="B231:B234"/>
    <mergeCell ref="C231:C234"/>
    <mergeCell ref="J231:J234"/>
    <mergeCell ref="A235:N235"/>
    <mergeCell ref="A236:A237"/>
    <mergeCell ref="C238:J238"/>
    <mergeCell ref="K238:N238"/>
    <mergeCell ref="A239:A242"/>
    <mergeCell ref="B239:B242"/>
    <mergeCell ref="C239:C242"/>
    <mergeCell ref="J239:J242"/>
    <mergeCell ref="A243:N243"/>
    <mergeCell ref="A244:A245"/>
    <mergeCell ref="C246:J246"/>
    <mergeCell ref="K246:N246"/>
    <mergeCell ref="A247:A250"/>
    <mergeCell ref="B247:B250"/>
    <mergeCell ref="C247:C250"/>
    <mergeCell ref="J247:J250"/>
    <mergeCell ref="A251:A254"/>
    <mergeCell ref="C251:C254"/>
    <mergeCell ref="J251:J254"/>
    <mergeCell ref="B252:B254"/>
    <mergeCell ref="A256:N256"/>
    <mergeCell ref="A257:A258"/>
    <mergeCell ref="C259:J259"/>
    <mergeCell ref="K259:N259"/>
    <mergeCell ref="A260:A263"/>
    <mergeCell ref="B260:B263"/>
    <mergeCell ref="C260:C263"/>
    <mergeCell ref="J260:J263"/>
    <mergeCell ref="A264:A265"/>
    <mergeCell ref="A266:A269"/>
    <mergeCell ref="C266:C269"/>
    <mergeCell ref="J266:J269"/>
    <mergeCell ref="B267:B269"/>
    <mergeCell ref="A274:N274"/>
    <mergeCell ref="A276:A279"/>
    <mergeCell ref="B276:B279"/>
    <mergeCell ref="C276:C279"/>
    <mergeCell ref="J276:J279"/>
    <mergeCell ref="B280:N280"/>
    <mergeCell ref="A281:A284"/>
    <mergeCell ref="B281:B284"/>
    <mergeCell ref="C281:C284"/>
    <mergeCell ref="J281:J284"/>
    <mergeCell ref="A285:A288"/>
    <mergeCell ref="B285:B288"/>
    <mergeCell ref="C285:C288"/>
    <mergeCell ref="J285:J288"/>
    <mergeCell ref="A289:A292"/>
    <mergeCell ref="B289:B292"/>
    <mergeCell ref="C289:C292"/>
    <mergeCell ref="J289:J292"/>
    <mergeCell ref="A293:A296"/>
    <mergeCell ref="B293:B296"/>
    <mergeCell ref="C293:C296"/>
    <mergeCell ref="J293:J296"/>
    <mergeCell ref="A297:A300"/>
    <mergeCell ref="B297:B300"/>
    <mergeCell ref="C297:C300"/>
    <mergeCell ref="J297:J300"/>
    <mergeCell ref="A309:A312"/>
    <mergeCell ref="A301:A304"/>
    <mergeCell ref="B301:B304"/>
    <mergeCell ref="C301:C304"/>
    <mergeCell ref="J301:J304"/>
    <mergeCell ref="A305:A308"/>
    <mergeCell ref="B305:B308"/>
    <mergeCell ref="C305:C308"/>
    <mergeCell ref="J305:J308"/>
    <mergeCell ref="A317:A320"/>
    <mergeCell ref="B317:B320"/>
    <mergeCell ref="C317:C320"/>
    <mergeCell ref="J317:J320"/>
    <mergeCell ref="B309:B312"/>
    <mergeCell ref="J309:J312"/>
    <mergeCell ref="A313:A316"/>
    <mergeCell ref="B313:B316"/>
    <mergeCell ref="C313:C316"/>
    <mergeCell ref="J313:J316"/>
    <mergeCell ref="A321:A324"/>
    <mergeCell ref="B321:B324"/>
    <mergeCell ref="C321:C324"/>
    <mergeCell ref="J321:J324"/>
    <mergeCell ref="A325:A328"/>
    <mergeCell ref="B325:B328"/>
    <mergeCell ref="C325:C328"/>
    <mergeCell ref="J325:J328"/>
    <mergeCell ref="A329:A332"/>
    <mergeCell ref="B329:B332"/>
    <mergeCell ref="C329:C332"/>
    <mergeCell ref="J329:J332"/>
    <mergeCell ref="A333:A336"/>
    <mergeCell ref="B333:B336"/>
    <mergeCell ref="C333:C336"/>
    <mergeCell ref="J333:J336"/>
    <mergeCell ref="A337:A340"/>
    <mergeCell ref="B337:B340"/>
    <mergeCell ref="C337:C340"/>
    <mergeCell ref="J337:J340"/>
    <mergeCell ref="A341:A344"/>
    <mergeCell ref="B341:B344"/>
    <mergeCell ref="C341:C344"/>
    <mergeCell ref="J341:J344"/>
    <mergeCell ref="A345:A348"/>
    <mergeCell ref="B345:B348"/>
    <mergeCell ref="C345:C348"/>
    <mergeCell ref="J345:J348"/>
    <mergeCell ref="A349:A352"/>
    <mergeCell ref="B349:B352"/>
    <mergeCell ref="C349:C352"/>
    <mergeCell ref="J349:J352"/>
    <mergeCell ref="A353:A356"/>
    <mergeCell ref="B353:B356"/>
    <mergeCell ref="C353:C356"/>
    <mergeCell ref="J353:J356"/>
    <mergeCell ref="A357:A360"/>
    <mergeCell ref="B357:B360"/>
    <mergeCell ref="C357:C360"/>
    <mergeCell ref="J357:J360"/>
    <mergeCell ref="B362:N362"/>
    <mergeCell ref="A363:A366"/>
    <mergeCell ref="B363:B366"/>
    <mergeCell ref="C363:C366"/>
    <mergeCell ref="J363:J366"/>
    <mergeCell ref="A367:A370"/>
    <mergeCell ref="B367:B370"/>
    <mergeCell ref="C367:C370"/>
    <mergeCell ref="J367:J370"/>
    <mergeCell ref="A371:A374"/>
    <mergeCell ref="B371:B374"/>
    <mergeCell ref="C371:C374"/>
    <mergeCell ref="J371:J374"/>
    <mergeCell ref="A375:A378"/>
    <mergeCell ref="B375:B378"/>
    <mergeCell ref="C375:C378"/>
    <mergeCell ref="J375:J378"/>
    <mergeCell ref="B379:N379"/>
    <mergeCell ref="A380:A383"/>
    <mergeCell ref="B380:B383"/>
    <mergeCell ref="C380:C383"/>
    <mergeCell ref="J380:J383"/>
    <mergeCell ref="B384:N384"/>
    <mergeCell ref="A385:A388"/>
    <mergeCell ref="B385:B388"/>
    <mergeCell ref="C385:C388"/>
    <mergeCell ref="J385:J388"/>
    <mergeCell ref="A389:A392"/>
    <mergeCell ref="B389:B392"/>
    <mergeCell ref="C389:C392"/>
    <mergeCell ref="J389:J392"/>
    <mergeCell ref="B393:N393"/>
    <mergeCell ref="A394:A397"/>
    <mergeCell ref="B394:B397"/>
    <mergeCell ref="C394:C397"/>
    <mergeCell ref="J394:J397"/>
    <mergeCell ref="A398:A401"/>
    <mergeCell ref="B398:B401"/>
    <mergeCell ref="C398:C401"/>
    <mergeCell ref="J398:J401"/>
    <mergeCell ref="B402:N402"/>
    <mergeCell ref="A403:A406"/>
    <mergeCell ref="B403:B406"/>
    <mergeCell ref="C403:C406"/>
    <mergeCell ref="J403:J406"/>
    <mergeCell ref="A407:A410"/>
    <mergeCell ref="B407:B410"/>
    <mergeCell ref="C407:C410"/>
    <mergeCell ref="J407:J410"/>
    <mergeCell ref="A411:A414"/>
    <mergeCell ref="B411:B414"/>
    <mergeCell ref="C411:C414"/>
    <mergeCell ref="J411:J414"/>
    <mergeCell ref="A415:A418"/>
    <mergeCell ref="B415:B418"/>
    <mergeCell ref="C415:C418"/>
    <mergeCell ref="J415:J418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600" verticalDpi="600" orientation="landscape" paperSize="9" scale="10" r:id="rId1"/>
  <rowBreaks count="10" manualBreakCount="10">
    <brk id="35" max="255" man="1"/>
    <brk id="73" max="255" man="1"/>
    <brk id="96" max="255" man="1"/>
    <brk id="116" max="255" man="1"/>
    <brk id="149" max="255" man="1"/>
    <brk id="229" max="255" man="1"/>
    <brk id="265" max="255" man="1"/>
    <brk id="316" max="255" man="1"/>
    <brk id="361" max="255" man="1"/>
    <brk id="3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view="pageBreakPreview" zoomScaleNormal="40" zoomScaleSheetLayoutView="100" zoomScalePageLayoutView="0" workbookViewId="0" topLeftCell="A1">
      <pane xSplit="3" ySplit="4" topLeftCell="D93" activePane="bottomRight" state="frozen"/>
      <selection pane="topLeft" activeCell="A1" sqref="A1"/>
      <selection pane="topRight" activeCell="D1" sqref="D1"/>
      <selection pane="bottomLeft" activeCell="A93" sqref="A93"/>
      <selection pane="bottomRight" activeCell="Y145" sqref="Y145"/>
    </sheetView>
  </sheetViews>
  <sheetFormatPr defaultColWidth="8.57421875" defaultRowHeight="15"/>
  <cols>
    <col min="1" max="1" width="7.421875" style="1" customWidth="1"/>
    <col min="2" max="2" width="65.28125" style="2" customWidth="1"/>
    <col min="3" max="3" width="14.57421875" style="2" customWidth="1"/>
    <col min="4" max="4" width="25.140625" style="3" customWidth="1"/>
    <col min="5" max="5" width="21.7109375" style="2" customWidth="1"/>
    <col min="6" max="6" width="21.8515625" style="2" customWidth="1"/>
    <col min="7" max="7" width="22.421875" style="2" customWidth="1"/>
    <col min="8" max="9" width="18.28125" style="2" customWidth="1"/>
    <col min="10" max="10" width="68.28125" style="2" customWidth="1"/>
    <col min="11" max="11" width="16.7109375" style="4" customWidth="1"/>
    <col min="12" max="13" width="14.140625" style="2" customWidth="1"/>
    <col min="14" max="14" width="15.00390625" style="2" customWidth="1"/>
    <col min="15" max="15" width="3.7109375" style="226" customWidth="1"/>
    <col min="16" max="16" width="14.7109375" style="227" customWidth="1"/>
    <col min="17" max="17" width="9.140625" style="228" customWidth="1"/>
    <col min="18" max="18" width="55.140625" style="228" customWidth="1"/>
    <col min="19" max="19" width="28.8515625" style="229" customWidth="1"/>
    <col min="20" max="20" width="36.00390625" style="229" customWidth="1"/>
    <col min="21" max="21" width="34.00390625" style="229" customWidth="1"/>
    <col min="22" max="22" width="30.28125" style="229" customWidth="1"/>
    <col min="23" max="23" width="32.00390625" style="228" customWidth="1"/>
    <col min="24" max="24" width="28.00390625" style="228" customWidth="1"/>
    <col min="25" max="25" width="22.57421875" style="228" customWidth="1"/>
    <col min="26" max="26" width="9.140625" style="228" customWidth="1"/>
    <col min="27" max="27" width="55.140625" style="228" customWidth="1"/>
    <col min="28" max="28" width="28.8515625" style="229" customWidth="1"/>
    <col min="29" max="29" width="36.00390625" style="229" customWidth="1"/>
    <col min="30" max="30" width="34.00390625" style="229" customWidth="1"/>
    <col min="31" max="31" width="30.28125" style="229" customWidth="1"/>
    <col min="32" max="32" width="32.00390625" style="228" customWidth="1"/>
    <col min="33" max="33" width="28.00390625" style="228" customWidth="1"/>
    <col min="34" max="43" width="9.140625" style="228" customWidth="1"/>
    <col min="44" max="52" width="9.140625" style="226" customWidth="1"/>
  </cols>
  <sheetData>
    <row r="1" spans="2:14" ht="20.25">
      <c r="B1" s="5" t="s">
        <v>0</v>
      </c>
      <c r="N1" s="6" t="s">
        <v>228</v>
      </c>
    </row>
    <row r="2" spans="1:25" ht="90" customHeight="1">
      <c r="A2" s="535" t="str">
        <f>'Приложение 1 (ОТЧЕТНЫЙ ПЕРИОД) '!A2:J2</f>
        <v>ИНФОРМАЦИЯ
 по показателям и мероприятиям дорожных карт по достижению показателей
 Указа Президента Российской Федерации от 07.05.2018 № 204
муниципальное образование Арсеньевский городской округ</v>
      </c>
      <c r="B2" s="535"/>
      <c r="C2" s="535"/>
      <c r="D2" s="535"/>
      <c r="E2" s="535"/>
      <c r="F2" s="535"/>
      <c r="G2" s="535"/>
      <c r="H2" s="535"/>
      <c r="I2" s="535"/>
      <c r="J2" s="535"/>
      <c r="K2" s="514" t="s">
        <v>3</v>
      </c>
      <c r="L2" s="514"/>
      <c r="M2" s="514"/>
      <c r="N2" s="514"/>
      <c r="Y2" s="230" t="s">
        <v>229</v>
      </c>
    </row>
    <row r="3" spans="1:42" ht="141.75" customHeight="1">
      <c r="A3" s="7" t="s">
        <v>4</v>
      </c>
      <c r="B3" s="8" t="s">
        <v>5</v>
      </c>
      <c r="C3" s="515" t="s">
        <v>6</v>
      </c>
      <c r="D3" s="515"/>
      <c r="E3" s="516" t="s">
        <v>230</v>
      </c>
      <c r="F3" s="516"/>
      <c r="G3" s="516"/>
      <c r="H3" s="516"/>
      <c r="I3" s="516"/>
      <c r="J3" s="536" t="s">
        <v>8</v>
      </c>
      <c r="K3" s="232" t="str">
        <f>'Приложение 1 (ОТЧЕТНЫЙ ПЕРИОД) '!K3</f>
        <v>ИТОГ ПРОФИНАНСИРОВАННО, млн рублей</v>
      </c>
      <c r="L3" s="518" t="str">
        <f>'Приложение 1 (ОТЧЕТНЫЙ ПЕРИОД) '!L3</f>
        <v>Значение показателя/ потребность в финансировании, млн рублей</v>
      </c>
      <c r="M3" s="518"/>
      <c r="N3" s="537" t="s">
        <v>11</v>
      </c>
      <c r="R3" s="233" t="s">
        <v>231</v>
      </c>
      <c r="W3" s="234"/>
      <c r="X3" s="234"/>
      <c r="Y3" s="234"/>
      <c r="Z3" s="234"/>
      <c r="AH3" s="234"/>
      <c r="AI3" s="234"/>
      <c r="AJ3" s="234"/>
      <c r="AK3" s="234"/>
      <c r="AL3" s="234"/>
      <c r="AM3" s="234"/>
      <c r="AN3" s="234"/>
      <c r="AO3" s="234"/>
      <c r="AP3" s="234"/>
    </row>
    <row r="4" spans="1:42" ht="225" customHeight="1">
      <c r="A4" s="7"/>
      <c r="B4" s="11" t="str">
        <f>'Приложение 1 (ОТЧЕТНЫЙ ПЕРИОД) '!B4</f>
        <v>городской округ (муниципальный р-н)</v>
      </c>
      <c r="C4" s="235" t="s">
        <v>13</v>
      </c>
      <c r="D4" s="231" t="s">
        <v>14</v>
      </c>
      <c r="E4" s="236" t="str">
        <f>'Приложение 1 (ОТЧЕТНЫЙ ПЕРИОД) '!E4</f>
        <v>2020 г. 
(план в соответствии с бюджетом)</v>
      </c>
      <c r="F4" s="236" t="str">
        <f>'Приложение 1 (ОТЧЕТНЫЙ ПЕРИОД) '!F4</f>
        <v>сумма подписанного контракта по мероприятию</v>
      </c>
      <c r="G4" s="237" t="str">
        <f>'Приложение 1 (ОТЧЕТНЫЙ ПЕРИОД) '!G4</f>
        <v>профинанси-ровано (кассовый расход) /исполнение 
На 25.01.2021</v>
      </c>
      <c r="H4" s="236" t="str">
        <f>'Приложение 1 (ОТЧЕТНЫЙ ПЕРИОД) '!H4</f>
        <v>2021 г.
(план в соответствии с бюджетом)</v>
      </c>
      <c r="I4" s="236" t="str">
        <f>'Приложение 1 (ОТЧЕТНЫЙ ПЕРИОД) '!I4</f>
        <v>2022 г.
 (план в соответствии с бюджетом)</v>
      </c>
      <c r="J4" s="536"/>
      <c r="K4" s="238" t="str">
        <f>'Приложение 1 (ОТЧЕТНЫЙ ПЕРИОД) '!K4</f>
        <v>2019 г.</v>
      </c>
      <c r="L4" s="8" t="str">
        <f>'Приложение 1 (ОТЧЕТНЫЙ ПЕРИОД) '!L4</f>
        <v>2023 г.</v>
      </c>
      <c r="M4" s="239" t="str">
        <f>'Приложение 1 (ОТЧЕТНЫЙ ПЕРИОД) '!M4</f>
        <v>2024 г.</v>
      </c>
      <c r="N4" s="537"/>
      <c r="P4" s="240" t="s">
        <v>232</v>
      </c>
      <c r="R4" s="241" t="str">
        <f>B4</f>
        <v>городской округ (муниципальный р-н)</v>
      </c>
      <c r="S4" s="242" t="s">
        <v>233</v>
      </c>
      <c r="T4" s="242" t="str">
        <f aca="true" t="shared" si="0" ref="T4:V5">E4</f>
        <v>2020 г. 
(план в соответствии с бюджетом)</v>
      </c>
      <c r="U4" s="242" t="str">
        <f t="shared" si="0"/>
        <v>сумма подписанного контракта по мероприятию</v>
      </c>
      <c r="V4" s="243" t="str">
        <f t="shared" si="0"/>
        <v>профинанси-ровано (кассовый расход) /исполнение 
На 25.01.2021</v>
      </c>
      <c r="W4" s="242" t="s">
        <v>234</v>
      </c>
      <c r="X4" s="242" t="s">
        <v>235</v>
      </c>
      <c r="Y4" s="244" t="s">
        <v>236</v>
      </c>
      <c r="Z4" s="234"/>
      <c r="AH4" s="234"/>
      <c r="AI4" s="234"/>
      <c r="AJ4" s="234"/>
      <c r="AK4" s="234"/>
      <c r="AL4" s="234"/>
      <c r="AM4" s="234"/>
      <c r="AN4" s="234"/>
      <c r="AO4" s="234"/>
      <c r="AP4" s="234"/>
    </row>
    <row r="5" spans="1:52" s="23" customFormat="1" ht="24.75" customHeight="1">
      <c r="A5" s="532"/>
      <c r="B5" s="533" t="s">
        <v>22</v>
      </c>
      <c r="C5" s="510"/>
      <c r="D5" s="19" t="s">
        <v>23</v>
      </c>
      <c r="E5" s="20">
        <f>E6+E7+E8</f>
        <v>613.05874082</v>
      </c>
      <c r="F5" s="20">
        <f>F6+F7+F8</f>
        <v>597.81363919</v>
      </c>
      <c r="G5" s="20">
        <f>G6+G7+G8</f>
        <v>597.81233475</v>
      </c>
      <c r="H5" s="20">
        <f>H6+H7+H8</f>
        <v>185.86822700000002</v>
      </c>
      <c r="I5" s="20">
        <f>I6+I7+I8</f>
        <v>223.191607</v>
      </c>
      <c r="J5" s="511"/>
      <c r="K5" s="21">
        <f>K6+K7+K8</f>
        <v>72.27999999999999</v>
      </c>
      <c r="L5" s="20">
        <f>L6+L7+L8</f>
        <v>99.928</v>
      </c>
      <c r="M5" s="20">
        <f>M6+M7+M8</f>
        <v>37.628</v>
      </c>
      <c r="N5" s="22">
        <f>N6+N7+N8</f>
        <v>1231.9545748199998</v>
      </c>
      <c r="O5" s="246"/>
      <c r="P5" s="247"/>
      <c r="Q5" s="248"/>
      <c r="R5" s="509" t="str">
        <f>B5</f>
        <v>ВСЕГО </v>
      </c>
      <c r="S5" s="249" t="str">
        <f>D5</f>
        <v>Всего</v>
      </c>
      <c r="T5" s="249">
        <f t="shared" si="0"/>
        <v>613.05874082</v>
      </c>
      <c r="U5" s="249">
        <f t="shared" si="0"/>
        <v>597.81363919</v>
      </c>
      <c r="V5" s="249">
        <f t="shared" si="0"/>
        <v>597.81233475</v>
      </c>
      <c r="W5" s="249">
        <f>F5/E5%</f>
        <v>97.51327228291227</v>
      </c>
      <c r="X5" s="249">
        <f>G5/F5%</f>
        <v>99.9997817982203</v>
      </c>
      <c r="Y5" s="250">
        <f>V5/T5%</f>
        <v>97.5130595072167</v>
      </c>
      <c r="Z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6"/>
      <c r="AS5" s="246"/>
      <c r="AT5" s="246"/>
      <c r="AU5" s="246"/>
      <c r="AV5" s="246"/>
      <c r="AW5" s="246"/>
      <c r="AX5" s="246"/>
      <c r="AY5" s="246"/>
      <c r="AZ5" s="246"/>
    </row>
    <row r="6" spans="1:52" s="23" customFormat="1" ht="24.75" customHeight="1">
      <c r="A6" s="532"/>
      <c r="B6" s="533"/>
      <c r="C6" s="510"/>
      <c r="D6" s="24" t="s">
        <v>24</v>
      </c>
      <c r="E6" s="25">
        <f aca="true" t="shared" si="1" ref="E6:I8">E19+E135</f>
        <v>218.85447247000002</v>
      </c>
      <c r="F6" s="25">
        <f t="shared" si="1"/>
        <v>216.27247247000003</v>
      </c>
      <c r="G6" s="25">
        <f t="shared" si="1"/>
        <v>216.27247247000003</v>
      </c>
      <c r="H6" s="25">
        <f t="shared" si="1"/>
        <v>53.998</v>
      </c>
      <c r="I6" s="25">
        <f t="shared" si="1"/>
        <v>31.718981</v>
      </c>
      <c r="J6" s="511"/>
      <c r="K6" s="26">
        <f aca="true" t="shared" si="2" ref="K6:N8">K19+K135</f>
        <v>33.228</v>
      </c>
      <c r="L6" s="25">
        <f t="shared" si="2"/>
        <v>0</v>
      </c>
      <c r="M6" s="25">
        <f t="shared" si="2"/>
        <v>0</v>
      </c>
      <c r="N6" s="27">
        <f t="shared" si="2"/>
        <v>337.79945347</v>
      </c>
      <c r="O6" s="246"/>
      <c r="P6" s="247"/>
      <c r="Q6" s="248"/>
      <c r="R6" s="509"/>
      <c r="S6" s="251"/>
      <c r="T6" s="251"/>
      <c r="U6" s="251"/>
      <c r="V6" s="251"/>
      <c r="W6" s="252"/>
      <c r="X6" s="253"/>
      <c r="Y6" s="248"/>
      <c r="Z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6"/>
      <c r="AS6" s="246"/>
      <c r="AT6" s="246"/>
      <c r="AU6" s="246"/>
      <c r="AV6" s="246"/>
      <c r="AW6" s="246"/>
      <c r="AX6" s="246"/>
      <c r="AY6" s="246"/>
      <c r="AZ6" s="246"/>
    </row>
    <row r="7" spans="1:52" s="23" customFormat="1" ht="24.75" customHeight="1">
      <c r="A7" s="532"/>
      <c r="B7" s="533"/>
      <c r="C7" s="510"/>
      <c r="D7" s="24" t="s">
        <v>25</v>
      </c>
      <c r="E7" s="25">
        <f t="shared" si="1"/>
        <v>367.03727017</v>
      </c>
      <c r="F7" s="25">
        <f t="shared" si="1"/>
        <v>354.61882564999996</v>
      </c>
      <c r="G7" s="25">
        <f t="shared" si="1"/>
        <v>354.61882534</v>
      </c>
      <c r="H7" s="25">
        <f t="shared" si="1"/>
        <v>125.321138</v>
      </c>
      <c r="I7" s="25">
        <f t="shared" si="1"/>
        <v>184.919326</v>
      </c>
      <c r="J7" s="511"/>
      <c r="K7" s="26">
        <f t="shared" si="2"/>
        <v>37.038</v>
      </c>
      <c r="L7" s="25">
        <f t="shared" si="2"/>
        <v>97.245</v>
      </c>
      <c r="M7" s="25">
        <f t="shared" si="2"/>
        <v>35.714</v>
      </c>
      <c r="N7" s="27">
        <f t="shared" si="2"/>
        <v>847.2747341699999</v>
      </c>
      <c r="O7" s="246"/>
      <c r="P7" s="247"/>
      <c r="Q7" s="248"/>
      <c r="R7" s="509"/>
      <c r="S7" s="251"/>
      <c r="T7" s="251"/>
      <c r="U7" s="251"/>
      <c r="V7" s="251"/>
      <c r="W7" s="252"/>
      <c r="X7" s="253"/>
      <c r="Y7" s="248"/>
      <c r="Z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6"/>
      <c r="AS7" s="246"/>
      <c r="AT7" s="246"/>
      <c r="AU7" s="246"/>
      <c r="AV7" s="246"/>
      <c r="AW7" s="246"/>
      <c r="AX7" s="246"/>
      <c r="AY7" s="246"/>
      <c r="AZ7" s="246"/>
    </row>
    <row r="8" spans="1:52" s="23" customFormat="1" ht="24.75" customHeight="1">
      <c r="A8" s="532"/>
      <c r="B8" s="533"/>
      <c r="C8" s="510"/>
      <c r="D8" s="28" t="s">
        <v>26</v>
      </c>
      <c r="E8" s="29">
        <f t="shared" si="1"/>
        <v>27.16699818</v>
      </c>
      <c r="F8" s="29">
        <f t="shared" si="1"/>
        <v>26.92234107</v>
      </c>
      <c r="G8" s="29">
        <f t="shared" si="1"/>
        <v>26.92103694</v>
      </c>
      <c r="H8" s="29">
        <f t="shared" si="1"/>
        <v>6.549088999999999</v>
      </c>
      <c r="I8" s="29">
        <f t="shared" si="1"/>
        <v>6.5533</v>
      </c>
      <c r="J8" s="511"/>
      <c r="K8" s="30">
        <f t="shared" si="2"/>
        <v>2.0140000000000002</v>
      </c>
      <c r="L8" s="29">
        <f t="shared" si="2"/>
        <v>2.683</v>
      </c>
      <c r="M8" s="29">
        <f t="shared" si="2"/>
        <v>1.9140000000000001</v>
      </c>
      <c r="N8" s="31">
        <f t="shared" si="2"/>
        <v>46.88038718</v>
      </c>
      <c r="O8" s="246"/>
      <c r="P8" s="247"/>
      <c r="Q8" s="248"/>
      <c r="R8" s="509"/>
      <c r="S8" s="254"/>
      <c r="T8" s="254"/>
      <c r="U8" s="254"/>
      <c r="V8" s="254"/>
      <c r="W8" s="255"/>
      <c r="X8" s="256"/>
      <c r="Y8" s="248"/>
      <c r="Z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6"/>
      <c r="AS8" s="246"/>
      <c r="AT8" s="246"/>
      <c r="AU8" s="246"/>
      <c r="AV8" s="246"/>
      <c r="AW8" s="246"/>
      <c r="AX8" s="246"/>
      <c r="AY8" s="246"/>
      <c r="AZ8" s="246"/>
    </row>
    <row r="9" spans="1:52" s="23" customFormat="1" ht="11.25" customHeight="1">
      <c r="A9" s="245"/>
      <c r="B9" s="257"/>
      <c r="C9" s="258"/>
      <c r="D9" s="259"/>
      <c r="E9" s="260"/>
      <c r="F9" s="260"/>
      <c r="G9" s="260"/>
      <c r="H9" s="260"/>
      <c r="I9" s="260"/>
      <c r="J9" s="260"/>
      <c r="K9" s="261"/>
      <c r="L9" s="260"/>
      <c r="M9" s="260"/>
      <c r="N9" s="262"/>
      <c r="O9" s="246"/>
      <c r="P9" s="247"/>
      <c r="Q9" s="248"/>
      <c r="R9" s="248"/>
      <c r="S9" s="263"/>
      <c r="T9" s="263"/>
      <c r="U9" s="263"/>
      <c r="V9" s="263"/>
      <c r="W9" s="248"/>
      <c r="X9" s="248"/>
      <c r="Y9" s="248"/>
      <c r="Z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6"/>
      <c r="AS9" s="246"/>
      <c r="AT9" s="246"/>
      <c r="AU9" s="246"/>
      <c r="AV9" s="246"/>
      <c r="AW9" s="246"/>
      <c r="AX9" s="246"/>
      <c r="AY9" s="246"/>
      <c r="AZ9" s="246"/>
    </row>
    <row r="10" spans="1:52" s="23" customFormat="1" ht="11.25" customHeight="1">
      <c r="A10" s="264"/>
      <c r="B10" s="265"/>
      <c r="C10" s="34"/>
      <c r="D10" s="35"/>
      <c r="E10" s="36"/>
      <c r="F10" s="36"/>
      <c r="G10" s="36"/>
      <c r="H10" s="36"/>
      <c r="I10" s="36"/>
      <c r="J10" s="36"/>
      <c r="K10" s="266"/>
      <c r="L10" s="36"/>
      <c r="M10" s="36"/>
      <c r="N10" s="38"/>
      <c r="O10" s="246"/>
      <c r="P10" s="247"/>
      <c r="Q10" s="248"/>
      <c r="R10" s="248"/>
      <c r="S10" s="263"/>
      <c r="T10" s="263"/>
      <c r="U10" s="263"/>
      <c r="V10" s="263"/>
      <c r="W10" s="248"/>
      <c r="X10" s="248"/>
      <c r="Y10" s="248"/>
      <c r="Z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6"/>
      <c r="AS10" s="246"/>
      <c r="AT10" s="246"/>
      <c r="AU10" s="246"/>
      <c r="AV10" s="246"/>
      <c r="AW10" s="246"/>
      <c r="AX10" s="246"/>
      <c r="AY10" s="246"/>
      <c r="AZ10" s="246"/>
    </row>
    <row r="11" spans="1:52" s="23" customFormat="1" ht="17.25" customHeight="1">
      <c r="A11" s="264"/>
      <c r="B11" s="267" t="s">
        <v>232</v>
      </c>
      <c r="C11" s="268"/>
      <c r="D11" s="269" t="s">
        <v>23</v>
      </c>
      <c r="E11" s="270">
        <f>E5-'Приложение 1 (ОТЧЕТНЫЙ ПЕРИОД) '!E5</f>
        <v>0</v>
      </c>
      <c r="F11" s="270">
        <f>F5-'Приложение 1 (ОТЧЕТНЫЙ ПЕРИОД) '!F5</f>
        <v>0</v>
      </c>
      <c r="G11" s="270">
        <f>G5-'Приложение 1 (ОТЧЕТНЫЙ ПЕРИОД) '!G5</f>
        <v>0</v>
      </c>
      <c r="H11" s="270">
        <f>H5-'Приложение 1 (ОТЧЕТНЫЙ ПЕРИОД) '!H5</f>
        <v>0</v>
      </c>
      <c r="I11" s="270">
        <f>I5-'Приложение 1 (ОТЧЕТНЫЙ ПЕРИОД) '!I5</f>
        <v>0</v>
      </c>
      <c r="J11" s="270"/>
      <c r="K11" s="271">
        <f>K5-'Приложение 1 (ОТЧЕТНЫЙ ПЕРИОД) '!K5</f>
        <v>0</v>
      </c>
      <c r="L11" s="270">
        <f>L5-'Приложение 1 (ОТЧЕТНЫЙ ПЕРИОД) '!L5</f>
        <v>0</v>
      </c>
      <c r="M11" s="270">
        <f>M5-'Приложение 1 (ОТЧЕТНЫЙ ПЕРИОД) '!M5</f>
        <v>0</v>
      </c>
      <c r="N11" s="272">
        <f>N5-'Приложение 1 (ОТЧЕТНЫЙ ПЕРИОД) '!N5</f>
        <v>0</v>
      </c>
      <c r="O11" s="227"/>
      <c r="P11" s="273">
        <f>SUM(E11:O11)</f>
        <v>0</v>
      </c>
      <c r="Q11" s="248"/>
      <c r="R11" s="248"/>
      <c r="S11" s="263"/>
      <c r="T11" s="263"/>
      <c r="U11" s="263"/>
      <c r="V11" s="263"/>
      <c r="W11" s="248"/>
      <c r="X11" s="248"/>
      <c r="Y11" s="248"/>
      <c r="Z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6"/>
      <c r="AS11" s="246"/>
      <c r="AT11" s="246"/>
      <c r="AU11" s="246"/>
      <c r="AV11" s="246"/>
      <c r="AW11" s="246"/>
      <c r="AX11" s="246"/>
      <c r="AY11" s="246"/>
      <c r="AZ11" s="246"/>
    </row>
    <row r="12" spans="1:52" s="23" customFormat="1" ht="22.5" customHeight="1">
      <c r="A12" s="264"/>
      <c r="B12" s="267" t="s">
        <v>232</v>
      </c>
      <c r="C12" s="268"/>
      <c r="D12" s="269" t="s">
        <v>24</v>
      </c>
      <c r="E12" s="270">
        <f>E6-'Приложение 1 (ОТЧЕТНЫЙ ПЕРИОД) '!E6</f>
        <v>0</v>
      </c>
      <c r="F12" s="270">
        <f>F6-'Приложение 1 (ОТЧЕТНЫЙ ПЕРИОД) '!F6</f>
        <v>0</v>
      </c>
      <c r="G12" s="270">
        <f>G6-'Приложение 1 (ОТЧЕТНЫЙ ПЕРИОД) '!G6</f>
        <v>0</v>
      </c>
      <c r="H12" s="270">
        <f>H6-'Приложение 1 (ОТЧЕТНЫЙ ПЕРИОД) '!H6</f>
        <v>0</v>
      </c>
      <c r="I12" s="270">
        <f>I6-'Приложение 1 (ОТЧЕТНЫЙ ПЕРИОД) '!I6</f>
        <v>0</v>
      </c>
      <c r="J12" s="270"/>
      <c r="K12" s="271">
        <f>K6-'Приложение 1 (ОТЧЕТНЫЙ ПЕРИОД) '!K6</f>
        <v>0</v>
      </c>
      <c r="L12" s="270">
        <f>L6-'Приложение 1 (ОТЧЕТНЫЙ ПЕРИОД) '!L6</f>
        <v>0</v>
      </c>
      <c r="M12" s="270">
        <f>M6-'Приложение 1 (ОТЧЕТНЫЙ ПЕРИОД) '!M6</f>
        <v>0</v>
      </c>
      <c r="N12" s="272">
        <f>N6-'Приложение 1 (ОТЧЕТНЫЙ ПЕРИОД) '!N6</f>
        <v>0</v>
      </c>
      <c r="O12" s="227"/>
      <c r="P12" s="273">
        <f>SUM(E12:O12)</f>
        <v>0</v>
      </c>
      <c r="Q12" s="248"/>
      <c r="R12" s="248"/>
      <c r="S12" s="263"/>
      <c r="T12" s="263"/>
      <c r="U12" s="263"/>
      <c r="V12" s="263"/>
      <c r="W12" s="248"/>
      <c r="X12" s="248"/>
      <c r="Y12" s="248"/>
      <c r="Z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6"/>
      <c r="AS12" s="246"/>
      <c r="AT12" s="246"/>
      <c r="AU12" s="246"/>
      <c r="AV12" s="246"/>
      <c r="AW12" s="246"/>
      <c r="AX12" s="246"/>
      <c r="AY12" s="246"/>
      <c r="AZ12" s="246"/>
    </row>
    <row r="13" spans="1:52" s="23" customFormat="1" ht="21" customHeight="1">
      <c r="A13" s="264"/>
      <c r="B13" s="267" t="s">
        <v>232</v>
      </c>
      <c r="C13" s="268"/>
      <c r="D13" s="269" t="s">
        <v>25</v>
      </c>
      <c r="E13" s="270">
        <f>E7-'Приложение 1 (ОТЧЕТНЫЙ ПЕРИОД) '!E7</f>
        <v>0</v>
      </c>
      <c r="F13" s="270">
        <f>F7-'Приложение 1 (ОТЧЕТНЫЙ ПЕРИОД) '!F7</f>
        <v>0</v>
      </c>
      <c r="G13" s="270">
        <f>G7-'Приложение 1 (ОТЧЕТНЫЙ ПЕРИОД) '!G7</f>
        <v>0</v>
      </c>
      <c r="H13" s="270">
        <f>H7-'Приложение 1 (ОТЧЕТНЫЙ ПЕРИОД) '!H7</f>
        <v>0</v>
      </c>
      <c r="I13" s="270">
        <f>I7-'Приложение 1 (ОТЧЕТНЫЙ ПЕРИОД) '!I7</f>
        <v>0</v>
      </c>
      <c r="J13" s="270"/>
      <c r="K13" s="271">
        <f>K7-'Приложение 1 (ОТЧЕТНЫЙ ПЕРИОД) '!K7</f>
        <v>0</v>
      </c>
      <c r="L13" s="270">
        <f>L7-'Приложение 1 (ОТЧЕТНЫЙ ПЕРИОД) '!L7</f>
        <v>0</v>
      </c>
      <c r="M13" s="270">
        <f>M7-'Приложение 1 (ОТЧЕТНЫЙ ПЕРИОД) '!M7</f>
        <v>0</v>
      </c>
      <c r="N13" s="272">
        <f>N7-'Приложение 1 (ОТЧЕТНЫЙ ПЕРИОД) '!N7</f>
        <v>0</v>
      </c>
      <c r="O13" s="227"/>
      <c r="P13" s="273">
        <f>SUM(E13:O13)</f>
        <v>0</v>
      </c>
      <c r="Q13" s="248"/>
      <c r="R13" s="248"/>
      <c r="S13" s="263"/>
      <c r="T13" s="263"/>
      <c r="U13" s="263"/>
      <c r="V13" s="263"/>
      <c r="W13" s="248"/>
      <c r="X13" s="248"/>
      <c r="Y13" s="248"/>
      <c r="Z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6"/>
      <c r="AS13" s="246"/>
      <c r="AT13" s="246"/>
      <c r="AU13" s="246"/>
      <c r="AV13" s="246"/>
      <c r="AW13" s="246"/>
      <c r="AX13" s="246"/>
      <c r="AY13" s="246"/>
      <c r="AZ13" s="246"/>
    </row>
    <row r="14" spans="1:52" s="23" customFormat="1" ht="22.5" customHeight="1">
      <c r="A14" s="264"/>
      <c r="B14" s="267" t="s">
        <v>232</v>
      </c>
      <c r="C14" s="268"/>
      <c r="D14" s="269" t="s">
        <v>26</v>
      </c>
      <c r="E14" s="270">
        <f>E8-'Приложение 1 (ОТЧЕТНЫЙ ПЕРИОД) '!E8</f>
        <v>0</v>
      </c>
      <c r="F14" s="270">
        <f>F8-'Приложение 1 (ОТЧЕТНЫЙ ПЕРИОД) '!F8</f>
        <v>0</v>
      </c>
      <c r="G14" s="270">
        <f>G8-'Приложение 1 (ОТЧЕТНЫЙ ПЕРИОД) '!G8</f>
        <v>0</v>
      </c>
      <c r="H14" s="270">
        <f>H8-'Приложение 1 (ОТЧЕТНЫЙ ПЕРИОД) '!H8</f>
        <v>0</v>
      </c>
      <c r="I14" s="270">
        <f>I8-'Приложение 1 (ОТЧЕТНЫЙ ПЕРИОД) '!I8</f>
        <v>0</v>
      </c>
      <c r="J14" s="270"/>
      <c r="K14" s="271">
        <f>K8-'Приложение 1 (ОТЧЕТНЫЙ ПЕРИОД) '!K8</f>
        <v>0</v>
      </c>
      <c r="L14" s="270">
        <f>L8-'Приложение 1 (ОТЧЕТНЫЙ ПЕРИОД) '!L8</f>
        <v>0</v>
      </c>
      <c r="M14" s="270">
        <f>M8-'Приложение 1 (ОТЧЕТНЫЙ ПЕРИОД) '!M8</f>
        <v>0</v>
      </c>
      <c r="N14" s="272">
        <f>N8-'Приложение 1 (ОТЧЕТНЫЙ ПЕРИОД) '!N8</f>
        <v>0</v>
      </c>
      <c r="O14" s="227"/>
      <c r="P14" s="273">
        <f>SUM(E14:O14)</f>
        <v>0</v>
      </c>
      <c r="Q14" s="248"/>
      <c r="R14" s="248"/>
      <c r="S14" s="263"/>
      <c r="T14" s="263"/>
      <c r="U14" s="263"/>
      <c r="V14" s="263"/>
      <c r="W14" s="248"/>
      <c r="X14" s="248"/>
      <c r="Y14" s="248"/>
      <c r="Z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6"/>
      <c r="AS14" s="246"/>
      <c r="AT14" s="246"/>
      <c r="AU14" s="246"/>
      <c r="AV14" s="246"/>
      <c r="AW14" s="246"/>
      <c r="AX14" s="246"/>
      <c r="AY14" s="246"/>
      <c r="AZ14" s="246"/>
    </row>
    <row r="15" spans="1:52" s="23" customFormat="1" ht="7.5" customHeight="1">
      <c r="A15" s="264"/>
      <c r="B15" s="267"/>
      <c r="C15" s="268"/>
      <c r="D15" s="269"/>
      <c r="E15" s="270"/>
      <c r="F15" s="270"/>
      <c r="G15" s="270"/>
      <c r="H15" s="270"/>
      <c r="I15" s="270"/>
      <c r="J15" s="270"/>
      <c r="K15" s="271"/>
      <c r="L15" s="270"/>
      <c r="M15" s="270"/>
      <c r="N15" s="272"/>
      <c r="O15" s="227"/>
      <c r="P15" s="273"/>
      <c r="Q15" s="248"/>
      <c r="R15" s="248"/>
      <c r="S15" s="263"/>
      <c r="T15" s="263"/>
      <c r="U15" s="263"/>
      <c r="V15" s="263"/>
      <c r="W15" s="248"/>
      <c r="X15" s="248"/>
      <c r="Y15" s="248"/>
      <c r="Z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6"/>
      <c r="AS15" s="246"/>
      <c r="AT15" s="246"/>
      <c r="AU15" s="246"/>
      <c r="AV15" s="246"/>
      <c r="AW15" s="246"/>
      <c r="AX15" s="246"/>
      <c r="AY15" s="246"/>
      <c r="AZ15" s="246"/>
    </row>
    <row r="16" spans="1:52" s="23" customFormat="1" ht="11.25" customHeight="1">
      <c r="A16" s="32"/>
      <c r="B16" s="33"/>
      <c r="C16" s="34"/>
      <c r="D16" s="35"/>
      <c r="E16" s="36"/>
      <c r="F16" s="36"/>
      <c r="G16" s="36"/>
      <c r="H16" s="36"/>
      <c r="I16" s="36"/>
      <c r="J16" s="36"/>
      <c r="K16" s="266"/>
      <c r="L16" s="36"/>
      <c r="M16" s="36"/>
      <c r="N16" s="38"/>
      <c r="O16" s="246"/>
      <c r="P16" s="247"/>
      <c r="Q16" s="248"/>
      <c r="R16" s="248"/>
      <c r="S16" s="263"/>
      <c r="T16" s="263"/>
      <c r="U16" s="263"/>
      <c r="V16" s="263"/>
      <c r="W16" s="248"/>
      <c r="X16" s="248"/>
      <c r="Y16" s="248"/>
      <c r="Z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6"/>
      <c r="AS16" s="246"/>
      <c r="AT16" s="246"/>
      <c r="AU16" s="246"/>
      <c r="AV16" s="246"/>
      <c r="AW16" s="246"/>
      <c r="AX16" s="246"/>
      <c r="AY16" s="246"/>
      <c r="AZ16" s="246"/>
    </row>
    <row r="17" spans="1:52" s="23" customFormat="1" ht="29.25" customHeight="1">
      <c r="A17" s="274"/>
      <c r="B17" s="275"/>
      <c r="C17" s="276"/>
      <c r="D17" s="277"/>
      <c r="E17" s="278"/>
      <c r="F17" s="278"/>
      <c r="G17" s="278"/>
      <c r="H17" s="278"/>
      <c r="I17" s="278"/>
      <c r="J17" s="278"/>
      <c r="K17" s="279"/>
      <c r="L17" s="278"/>
      <c r="M17" s="278"/>
      <c r="N17" s="280"/>
      <c r="O17" s="246"/>
      <c r="P17" s="247"/>
      <c r="Q17" s="248"/>
      <c r="R17" s="248"/>
      <c r="S17" s="263"/>
      <c r="T17" s="263"/>
      <c r="U17" s="281"/>
      <c r="V17" s="281"/>
      <c r="W17" s="282"/>
      <c r="X17" s="283"/>
      <c r="Y17" s="284" t="s">
        <v>237</v>
      </c>
      <c r="Z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/>
      <c r="AS17" s="246"/>
      <c r="AT17" s="246"/>
      <c r="AU17" s="246"/>
      <c r="AV17" s="246"/>
      <c r="AW17" s="246"/>
      <c r="AX17" s="246"/>
      <c r="AY17" s="246"/>
      <c r="AZ17" s="246"/>
    </row>
    <row r="18" spans="1:52" s="23" customFormat="1" ht="24.75" customHeight="1">
      <c r="A18" s="462"/>
      <c r="B18" s="463" t="s">
        <v>238</v>
      </c>
      <c r="C18" s="464"/>
      <c r="D18" s="39" t="s">
        <v>23</v>
      </c>
      <c r="E18" s="40">
        <f>'Приложение 1 (ОТЧЕТНЫЙ ПЕРИОД) '!E10</f>
        <v>306.82324859</v>
      </c>
      <c r="F18" s="40">
        <f>'Приложение 1 (ОТЧЕТНЫЙ ПЕРИОД) '!F10</f>
        <v>294.80309800000003</v>
      </c>
      <c r="G18" s="40">
        <f>'Приложение 1 (ОТЧЕТНЫЙ ПЕРИОД) '!G10</f>
        <v>294.80309800000003</v>
      </c>
      <c r="H18" s="40">
        <f>'Приложение 1 (ОТЧЕТНЫЙ ПЕРИОД) '!H10</f>
        <v>153.250227</v>
      </c>
      <c r="I18" s="40">
        <f>'Приложение 1 (ОТЧЕТНЫЙ ПЕРИОД) '!I10</f>
        <v>190.573607</v>
      </c>
      <c r="J18" s="512"/>
      <c r="K18" s="285">
        <f>'Приложение 1 (ОТЧЕТНЫЙ ПЕРИОД) '!K10</f>
        <v>38.878</v>
      </c>
      <c r="L18" s="40">
        <f>'Приложение 1 (ОТЧЕТНЫЙ ПЕРИОД) '!L10</f>
        <v>67.31</v>
      </c>
      <c r="M18" s="40">
        <f>'Приложение 1 (ОТЧЕТНЫЙ ПЕРИОД) '!M10</f>
        <v>5.01</v>
      </c>
      <c r="N18" s="41">
        <f>'Приложение 1 (ОТЧЕТНЫЙ ПЕРИОД) '!N10</f>
        <v>761.84508259</v>
      </c>
      <c r="O18" s="246"/>
      <c r="P18" s="247"/>
      <c r="Q18" s="248"/>
      <c r="R18" s="534" t="str">
        <f>B18</f>
        <v>Всего по мероприятиям 
национальных проектов  </v>
      </c>
      <c r="S18" s="286" t="str">
        <f>D18</f>
        <v>Всего</v>
      </c>
      <c r="T18" s="286">
        <f>E18</f>
        <v>306.82324859</v>
      </c>
      <c r="U18" s="286">
        <f>F18</f>
        <v>294.80309800000003</v>
      </c>
      <c r="V18" s="286">
        <f>G18</f>
        <v>294.80309800000003</v>
      </c>
      <c r="W18" s="286">
        <f>F18/E18%</f>
        <v>96.08238598436125</v>
      </c>
      <c r="X18" s="286">
        <f>G18/F18%</f>
        <v>100</v>
      </c>
      <c r="Y18" s="250">
        <f>V18/T18%</f>
        <v>96.08238598436125</v>
      </c>
      <c r="Z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6"/>
      <c r="AS18" s="246"/>
      <c r="AT18" s="246"/>
      <c r="AU18" s="246"/>
      <c r="AV18" s="246"/>
      <c r="AW18" s="246"/>
      <c r="AX18" s="246"/>
      <c r="AY18" s="246"/>
      <c r="AZ18" s="246"/>
    </row>
    <row r="19" spans="1:52" s="23" customFormat="1" ht="24.75" customHeight="1">
      <c r="A19" s="462"/>
      <c r="B19" s="463"/>
      <c r="C19" s="464"/>
      <c r="D19" s="42" t="s">
        <v>24</v>
      </c>
      <c r="E19" s="43">
        <f>'Приложение 1 (ОТЧЕТНЫЙ ПЕРИОД) '!E11</f>
        <v>215.83800000000002</v>
      </c>
      <c r="F19" s="43">
        <f>'Приложение 1 (ОТЧЕТНЫЙ ПЕРИОД) '!F11</f>
        <v>213.25600000000003</v>
      </c>
      <c r="G19" s="43">
        <f>'Приложение 1 (ОТЧЕТНЫЙ ПЕРИОД) '!G11</f>
        <v>213.25600000000003</v>
      </c>
      <c r="H19" s="43">
        <f>'Приложение 1 (ОТЧЕТНЫЙ ПЕРИОД) '!H11</f>
        <v>53.998</v>
      </c>
      <c r="I19" s="43">
        <f>'Приложение 1 (ОТЧЕТНЫЙ ПЕРИОД) '!I11</f>
        <v>31.718981</v>
      </c>
      <c r="J19" s="512"/>
      <c r="K19" s="44">
        <f>'Приложение 1 (ОТЧЕТНЫЙ ПЕРИОД) '!K11</f>
        <v>33.228</v>
      </c>
      <c r="L19" s="43">
        <f>'Приложение 1 (ОТЧЕТНЫЙ ПЕРИОД) '!L11</f>
        <v>0</v>
      </c>
      <c r="M19" s="43">
        <f>'Приложение 1 (ОТЧЕТНЫЙ ПЕРИОД) '!M11</f>
        <v>0</v>
      </c>
      <c r="N19" s="45">
        <f>'Приложение 1 (ОТЧЕТНЫЙ ПЕРИОД) '!N11</f>
        <v>334.782981</v>
      </c>
      <c r="O19" s="246"/>
      <c r="P19" s="247"/>
      <c r="Q19" s="248"/>
      <c r="R19" s="534"/>
      <c r="S19" s="251"/>
      <c r="T19" s="251"/>
      <c r="U19" s="251"/>
      <c r="V19" s="251"/>
      <c r="W19" s="252"/>
      <c r="X19" s="253"/>
      <c r="Y19" s="248"/>
      <c r="Z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6"/>
      <c r="AS19" s="246"/>
      <c r="AT19" s="246"/>
      <c r="AU19" s="246"/>
      <c r="AV19" s="246"/>
      <c r="AW19" s="246"/>
      <c r="AX19" s="246"/>
      <c r="AY19" s="246"/>
      <c r="AZ19" s="246"/>
    </row>
    <row r="20" spans="1:52" s="23" customFormat="1" ht="24.75" customHeight="1">
      <c r="A20" s="462"/>
      <c r="B20" s="463"/>
      <c r="C20" s="464"/>
      <c r="D20" s="42" t="s">
        <v>25</v>
      </c>
      <c r="E20" s="43">
        <f>'Приложение 1 (ОТЧЕТНЫЙ ПЕРИОД) '!E12</f>
        <v>72.4036</v>
      </c>
      <c r="F20" s="43">
        <f>'Приложение 1 (ОТЧЕТНЫЙ ПЕРИОД) '!F12</f>
        <v>63.111</v>
      </c>
      <c r="G20" s="43">
        <f>'Приложение 1 (ОТЧЕТНЫЙ ПЕРИОД) '!G12</f>
        <v>63.111</v>
      </c>
      <c r="H20" s="43">
        <f>'Приложение 1 (ОТЧЕТНЫЙ ПЕРИОД) '!H12</f>
        <v>93.681138</v>
      </c>
      <c r="I20" s="43">
        <f>'Приложение 1 (ОТЧЕТНЫЙ ПЕРИОД) '!I12</f>
        <v>153.279326</v>
      </c>
      <c r="J20" s="512"/>
      <c r="K20" s="44">
        <f>'Приложение 1 (ОТЧЕТНЫЙ ПЕРИОД) '!K12</f>
        <v>4.638</v>
      </c>
      <c r="L20" s="43">
        <f>'Приложение 1 (ОТЧЕТНЫЙ ПЕРИОД) '!L12</f>
        <v>65.605</v>
      </c>
      <c r="M20" s="43">
        <f>'Приложение 1 (ОТЧЕТНЫЙ ПЕРИОД) '!M12</f>
        <v>4.074</v>
      </c>
      <c r="N20" s="45">
        <f>'Приложение 1 (ОТЧЕТНЫЙ ПЕРИОД) '!N12</f>
        <v>393.681064</v>
      </c>
      <c r="O20" s="246"/>
      <c r="P20" s="247"/>
      <c r="Q20" s="248"/>
      <c r="R20" s="534"/>
      <c r="S20" s="251"/>
      <c r="T20" s="251"/>
      <c r="U20" s="251"/>
      <c r="V20" s="251"/>
      <c r="W20" s="252"/>
      <c r="X20" s="253"/>
      <c r="Y20" s="248"/>
      <c r="Z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6"/>
      <c r="AS20" s="246"/>
      <c r="AT20" s="246"/>
      <c r="AU20" s="246"/>
      <c r="AV20" s="246"/>
      <c r="AW20" s="246"/>
      <c r="AX20" s="246"/>
      <c r="AY20" s="246"/>
      <c r="AZ20" s="246"/>
    </row>
    <row r="21" spans="1:52" s="23" customFormat="1" ht="24.75" customHeight="1">
      <c r="A21" s="462"/>
      <c r="B21" s="463"/>
      <c r="C21" s="464"/>
      <c r="D21" s="46" t="s">
        <v>26</v>
      </c>
      <c r="E21" s="47">
        <f>'Приложение 1 (ОТЧЕТНЫЙ ПЕРИОД) '!E13</f>
        <v>18.58164859</v>
      </c>
      <c r="F21" s="47">
        <f>'Приложение 1 (ОТЧЕТНЫЙ ПЕРИОД) '!F13</f>
        <v>18.436098</v>
      </c>
      <c r="G21" s="47">
        <f>'Приложение 1 (ОТЧЕТНЫЙ ПЕРИОД) '!G13</f>
        <v>18.436098</v>
      </c>
      <c r="H21" s="47">
        <f>'Приложение 1 (ОТЧЕТНЫЙ ПЕРИОД) '!H13</f>
        <v>5.571088999999999</v>
      </c>
      <c r="I21" s="47">
        <f>'Приложение 1 (ОТЧЕТНЫЙ ПЕРИОД) '!I13</f>
        <v>5.5753</v>
      </c>
      <c r="J21" s="512"/>
      <c r="K21" s="48">
        <f>'Приложение 1 (ОТЧЕТНЫЙ ПЕРИОД) '!K13</f>
        <v>1.012</v>
      </c>
      <c r="L21" s="47">
        <f>'Приложение 1 (ОТЧЕТНЫЙ ПЕРИОД) '!L13</f>
        <v>1.705</v>
      </c>
      <c r="M21" s="47">
        <f>'Приложение 1 (ОТЧЕТНЫЙ ПЕРИОД) '!M13</f>
        <v>0.936</v>
      </c>
      <c r="N21" s="49">
        <f>'Приложение 1 (ОТЧЕТНЫЙ ПЕРИОД) '!N13</f>
        <v>33.38103759</v>
      </c>
      <c r="O21" s="246"/>
      <c r="P21" s="247"/>
      <c r="Q21" s="248"/>
      <c r="R21" s="534"/>
      <c r="S21" s="254"/>
      <c r="T21" s="254"/>
      <c r="U21" s="254"/>
      <c r="V21" s="254"/>
      <c r="W21" s="255"/>
      <c r="X21" s="256"/>
      <c r="Y21" s="248"/>
      <c r="Z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6"/>
      <c r="AS21" s="246"/>
      <c r="AT21" s="246"/>
      <c r="AU21" s="246"/>
      <c r="AV21" s="246"/>
      <c r="AW21" s="246"/>
      <c r="AX21" s="246"/>
      <c r="AY21" s="246"/>
      <c r="AZ21" s="246"/>
    </row>
    <row r="22" spans="1:52" s="23" customFormat="1" ht="24.75" customHeight="1">
      <c r="A22" s="287"/>
      <c r="B22" s="288"/>
      <c r="C22" s="289"/>
      <c r="D22" s="290" t="s">
        <v>232</v>
      </c>
      <c r="E22" s="291">
        <f>E19+E20+E21</f>
        <v>306.82324859</v>
      </c>
      <c r="F22" s="291">
        <f>F19+F20+F21</f>
        <v>294.80309800000003</v>
      </c>
      <c r="G22" s="291">
        <f>G19+G20+G21</f>
        <v>294.80309800000003</v>
      </c>
      <c r="H22" s="291">
        <f>H19+H20+H21</f>
        <v>153.250227</v>
      </c>
      <c r="I22" s="291">
        <f>I19+I20+I21</f>
        <v>190.573607</v>
      </c>
      <c r="J22" s="291"/>
      <c r="K22" s="292">
        <f>K19+K20+K21</f>
        <v>38.878</v>
      </c>
      <c r="L22" s="291">
        <f>L19+L20+L21</f>
        <v>67.31</v>
      </c>
      <c r="M22" s="291">
        <f>M19+M20+M21</f>
        <v>5.01</v>
      </c>
      <c r="N22" s="293">
        <f>N19+N20+N21</f>
        <v>761.84508259</v>
      </c>
      <c r="O22" s="294"/>
      <c r="P22" s="295">
        <f aca="true" t="shared" si="3" ref="P22:P27">SUM(E22:O22)</f>
        <v>2113.2963611799996</v>
      </c>
      <c r="Q22" s="248"/>
      <c r="R22" s="248"/>
      <c r="S22" s="263"/>
      <c r="T22" s="263"/>
      <c r="U22" s="263"/>
      <c r="V22" s="263"/>
      <c r="W22" s="248"/>
      <c r="X22" s="248"/>
      <c r="Y22" s="248"/>
      <c r="Z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6"/>
      <c r="AS22" s="246"/>
      <c r="AT22" s="246"/>
      <c r="AU22" s="246"/>
      <c r="AV22" s="246"/>
      <c r="AW22" s="246"/>
      <c r="AX22" s="246"/>
      <c r="AY22" s="246"/>
      <c r="AZ22" s="246"/>
    </row>
    <row r="23" spans="1:52" s="23" customFormat="1" ht="24.75" customHeight="1">
      <c r="A23" s="287"/>
      <c r="B23" s="288"/>
      <c r="C23" s="268"/>
      <c r="D23" s="296" t="s">
        <v>232</v>
      </c>
      <c r="E23" s="297">
        <f>E22-E18</f>
        <v>0</v>
      </c>
      <c r="F23" s="297">
        <f>F22-F18</f>
        <v>0</v>
      </c>
      <c r="G23" s="297">
        <f>G22-G18</f>
        <v>0</v>
      </c>
      <c r="H23" s="297">
        <f>H22-H18</f>
        <v>0</v>
      </c>
      <c r="I23" s="297">
        <f>I22-I18</f>
        <v>0</v>
      </c>
      <c r="J23" s="297"/>
      <c r="K23" s="298">
        <f>K22-K18</f>
        <v>0</v>
      </c>
      <c r="L23" s="297">
        <f>L22-L18</f>
        <v>0</v>
      </c>
      <c r="M23" s="297">
        <f>M22-M18</f>
        <v>0</v>
      </c>
      <c r="N23" s="299">
        <f>N22-N18</f>
        <v>0</v>
      </c>
      <c r="O23" s="246"/>
      <c r="P23" s="273">
        <f t="shared" si="3"/>
        <v>0</v>
      </c>
      <c r="Q23" s="248"/>
      <c r="R23" s="248"/>
      <c r="S23" s="263"/>
      <c r="T23" s="263"/>
      <c r="U23" s="263"/>
      <c r="V23" s="263"/>
      <c r="W23" s="248"/>
      <c r="X23" s="248"/>
      <c r="Y23" s="248"/>
      <c r="Z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6"/>
      <c r="AS23" s="246"/>
      <c r="AT23" s="246"/>
      <c r="AU23" s="246"/>
      <c r="AV23" s="246"/>
      <c r="AW23" s="246"/>
      <c r="AX23" s="246"/>
      <c r="AY23" s="246"/>
      <c r="AZ23" s="246"/>
    </row>
    <row r="24" spans="1:52" s="23" customFormat="1" ht="24.75" customHeight="1">
      <c r="A24" s="300"/>
      <c r="B24" s="288" t="s">
        <v>232</v>
      </c>
      <c r="C24" s="268"/>
      <c r="D24" s="269" t="s">
        <v>23</v>
      </c>
      <c r="E24" s="301">
        <f>E25+E26+E27</f>
        <v>306.82324859</v>
      </c>
      <c r="F24" s="301">
        <f>F25+F26+F27</f>
        <v>294.80309800000003</v>
      </c>
      <c r="G24" s="301">
        <f>G25+G26+G27</f>
        <v>294.80309800000003</v>
      </c>
      <c r="H24" s="301">
        <f>H25+H26+H27</f>
        <v>153.250227</v>
      </c>
      <c r="I24" s="301">
        <f>I25+I26+I27</f>
        <v>190.573607</v>
      </c>
      <c r="J24" s="301"/>
      <c r="K24" s="302">
        <f>K25+K26+K27</f>
        <v>38.878</v>
      </c>
      <c r="L24" s="301">
        <f>L25+L26+L27</f>
        <v>67.31</v>
      </c>
      <c r="M24" s="301">
        <f>M25+M26+M27</f>
        <v>5.01</v>
      </c>
      <c r="N24" s="301">
        <f>N25+N26+N27</f>
        <v>761.84508259</v>
      </c>
      <c r="O24" s="246"/>
      <c r="P24" s="273">
        <f t="shared" si="3"/>
        <v>2113.2963611799996</v>
      </c>
      <c r="Q24" s="248"/>
      <c r="R24" s="248"/>
      <c r="S24" s="263"/>
      <c r="T24" s="263"/>
      <c r="U24" s="263"/>
      <c r="V24" s="263"/>
      <c r="W24" s="248"/>
      <c r="X24" s="248"/>
      <c r="Y24" s="248"/>
      <c r="Z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6"/>
      <c r="AS24" s="246"/>
      <c r="AT24" s="246"/>
      <c r="AU24" s="246"/>
      <c r="AV24" s="246"/>
      <c r="AW24" s="246"/>
      <c r="AX24" s="246"/>
      <c r="AY24" s="246"/>
      <c r="AZ24" s="246"/>
    </row>
    <row r="25" spans="1:52" s="23" customFormat="1" ht="24.75" customHeight="1">
      <c r="A25" s="300"/>
      <c r="B25" s="288" t="s">
        <v>232</v>
      </c>
      <c r="C25" s="268"/>
      <c r="D25" s="269" t="s">
        <v>24</v>
      </c>
      <c r="E25" s="303">
        <f aca="true" t="shared" si="4" ref="E25:I27">E37+E44+E62+E69+E76+E83+E90+E97+E104+E111+E118+E125</f>
        <v>215.83800000000002</v>
      </c>
      <c r="F25" s="303">
        <f t="shared" si="4"/>
        <v>213.25600000000003</v>
      </c>
      <c r="G25" s="303">
        <f t="shared" si="4"/>
        <v>213.25600000000003</v>
      </c>
      <c r="H25" s="303">
        <f t="shared" si="4"/>
        <v>53.998</v>
      </c>
      <c r="I25" s="303">
        <f t="shared" si="4"/>
        <v>31.718981</v>
      </c>
      <c r="J25" s="301"/>
      <c r="K25" s="304">
        <f aca="true" t="shared" si="5" ref="K25:N27">K37+K44+K62+K69+K76+K83+K90+K97+K104+K111+K118+K125</f>
        <v>33.228</v>
      </c>
      <c r="L25" s="303">
        <f t="shared" si="5"/>
        <v>0</v>
      </c>
      <c r="M25" s="303">
        <f t="shared" si="5"/>
        <v>0</v>
      </c>
      <c r="N25" s="303">
        <f t="shared" si="5"/>
        <v>334.782981</v>
      </c>
      <c r="O25" s="301"/>
      <c r="P25" s="273">
        <f t="shared" si="3"/>
        <v>1096.077962</v>
      </c>
      <c r="Q25" s="248"/>
      <c r="R25" s="248"/>
      <c r="S25" s="263"/>
      <c r="T25" s="263"/>
      <c r="U25" s="263"/>
      <c r="V25" s="263"/>
      <c r="W25" s="248"/>
      <c r="X25" s="248"/>
      <c r="Y25" s="248"/>
      <c r="Z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6"/>
      <c r="AS25" s="246"/>
      <c r="AT25" s="246"/>
      <c r="AU25" s="246"/>
      <c r="AV25" s="246"/>
      <c r="AW25" s="246"/>
      <c r="AX25" s="246"/>
      <c r="AY25" s="246"/>
      <c r="AZ25" s="246"/>
    </row>
    <row r="26" spans="1:52" s="23" customFormat="1" ht="24.75" customHeight="1">
      <c r="A26" s="300"/>
      <c r="B26" s="288" t="s">
        <v>232</v>
      </c>
      <c r="C26" s="268"/>
      <c r="D26" s="269" t="s">
        <v>25</v>
      </c>
      <c r="E26" s="303">
        <f t="shared" si="4"/>
        <v>72.4036</v>
      </c>
      <c r="F26" s="303">
        <f t="shared" si="4"/>
        <v>63.111</v>
      </c>
      <c r="G26" s="303">
        <f t="shared" si="4"/>
        <v>63.111</v>
      </c>
      <c r="H26" s="303">
        <f t="shared" si="4"/>
        <v>93.681138</v>
      </c>
      <c r="I26" s="303">
        <f t="shared" si="4"/>
        <v>153.279326</v>
      </c>
      <c r="J26" s="301"/>
      <c r="K26" s="304">
        <f t="shared" si="5"/>
        <v>4.638</v>
      </c>
      <c r="L26" s="303">
        <f t="shared" si="5"/>
        <v>65.605</v>
      </c>
      <c r="M26" s="303">
        <f t="shared" si="5"/>
        <v>4.074</v>
      </c>
      <c r="N26" s="303">
        <f t="shared" si="5"/>
        <v>393.681064</v>
      </c>
      <c r="O26" s="246"/>
      <c r="P26" s="273">
        <f t="shared" si="3"/>
        <v>913.5841279999999</v>
      </c>
      <c r="Q26" s="248"/>
      <c r="R26" s="248"/>
      <c r="S26" s="263"/>
      <c r="T26" s="263"/>
      <c r="U26" s="263"/>
      <c r="V26" s="263"/>
      <c r="W26" s="248"/>
      <c r="X26" s="248"/>
      <c r="Y26" s="248"/>
      <c r="Z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6"/>
      <c r="AS26" s="246"/>
      <c r="AT26" s="246"/>
      <c r="AU26" s="246"/>
      <c r="AV26" s="246"/>
      <c r="AW26" s="246"/>
      <c r="AX26" s="246"/>
      <c r="AY26" s="246"/>
      <c r="AZ26" s="246"/>
    </row>
    <row r="27" spans="1:52" s="23" customFormat="1" ht="24.75" customHeight="1">
      <c r="A27" s="300"/>
      <c r="B27" s="288" t="s">
        <v>232</v>
      </c>
      <c r="C27" s="268"/>
      <c r="D27" s="269" t="s">
        <v>26</v>
      </c>
      <c r="E27" s="303">
        <f t="shared" si="4"/>
        <v>18.58164859</v>
      </c>
      <c r="F27" s="303">
        <f t="shared" si="4"/>
        <v>18.436098</v>
      </c>
      <c r="G27" s="303">
        <f t="shared" si="4"/>
        <v>18.436098</v>
      </c>
      <c r="H27" s="303">
        <f t="shared" si="4"/>
        <v>5.571088999999999</v>
      </c>
      <c r="I27" s="303">
        <f t="shared" si="4"/>
        <v>5.5753</v>
      </c>
      <c r="J27" s="301"/>
      <c r="K27" s="304">
        <f t="shared" si="5"/>
        <v>1.012</v>
      </c>
      <c r="L27" s="303">
        <f t="shared" si="5"/>
        <v>1.705</v>
      </c>
      <c r="M27" s="303">
        <f t="shared" si="5"/>
        <v>0.936</v>
      </c>
      <c r="N27" s="303">
        <f t="shared" si="5"/>
        <v>33.381037590000005</v>
      </c>
      <c r="O27" s="246"/>
      <c r="P27" s="273">
        <f t="shared" si="3"/>
        <v>103.63427118000001</v>
      </c>
      <c r="Q27" s="248"/>
      <c r="R27" s="248"/>
      <c r="S27" s="263"/>
      <c r="T27" s="263"/>
      <c r="U27" s="263"/>
      <c r="V27" s="263"/>
      <c r="W27" s="248"/>
      <c r="X27" s="248"/>
      <c r="Y27" s="248"/>
      <c r="Z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6"/>
      <c r="AS27" s="246"/>
      <c r="AT27" s="246"/>
      <c r="AU27" s="246"/>
      <c r="AV27" s="246"/>
      <c r="AW27" s="246"/>
      <c r="AX27" s="246"/>
      <c r="AY27" s="246"/>
      <c r="AZ27" s="246"/>
    </row>
    <row r="28" spans="1:52" s="314" customFormat="1" ht="20.25" customHeight="1">
      <c r="A28" s="287"/>
      <c r="B28" s="288"/>
      <c r="C28" s="305"/>
      <c r="D28" s="306"/>
      <c r="E28" s="307"/>
      <c r="F28" s="307"/>
      <c r="G28" s="307"/>
      <c r="H28" s="307"/>
      <c r="I28" s="307"/>
      <c r="J28" s="307"/>
      <c r="K28" s="308"/>
      <c r="L28" s="307"/>
      <c r="M28" s="307"/>
      <c r="N28" s="309"/>
      <c r="O28" s="310"/>
      <c r="P28" s="311"/>
      <c r="Q28" s="312"/>
      <c r="R28" s="312"/>
      <c r="S28" s="313"/>
      <c r="T28" s="313"/>
      <c r="U28" s="313"/>
      <c r="V28" s="313"/>
      <c r="W28" s="312"/>
      <c r="X28" s="312"/>
      <c r="Y28" s="312"/>
      <c r="Z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0"/>
      <c r="AS28" s="310"/>
      <c r="AT28" s="310"/>
      <c r="AU28" s="310"/>
      <c r="AV28" s="310"/>
      <c r="AW28" s="310"/>
      <c r="AX28" s="310"/>
      <c r="AY28" s="310"/>
      <c r="AZ28" s="310"/>
    </row>
    <row r="29" spans="1:52" s="314" customFormat="1" ht="18.75" customHeight="1">
      <c r="A29" s="287"/>
      <c r="B29" s="288" t="s">
        <v>232</v>
      </c>
      <c r="C29" s="305"/>
      <c r="D29" s="269" t="s">
        <v>23</v>
      </c>
      <c r="E29" s="315">
        <f aca="true" t="shared" si="6" ref="E29:I32">E24-E18</f>
        <v>0</v>
      </c>
      <c r="F29" s="315">
        <f t="shared" si="6"/>
        <v>0</v>
      </c>
      <c r="G29" s="315">
        <f t="shared" si="6"/>
        <v>0</v>
      </c>
      <c r="H29" s="315">
        <f t="shared" si="6"/>
        <v>0</v>
      </c>
      <c r="I29" s="315">
        <f t="shared" si="6"/>
        <v>0</v>
      </c>
      <c r="J29" s="307"/>
      <c r="K29" s="316">
        <f aca="true" t="shared" si="7" ref="K29:N32">K24-K18</f>
        <v>0</v>
      </c>
      <c r="L29" s="315">
        <f t="shared" si="7"/>
        <v>0</v>
      </c>
      <c r="M29" s="315">
        <f t="shared" si="7"/>
        <v>0</v>
      </c>
      <c r="N29" s="317">
        <f t="shared" si="7"/>
        <v>0</v>
      </c>
      <c r="O29" s="310"/>
      <c r="P29" s="273">
        <f>SUM(E29:O29)</f>
        <v>0</v>
      </c>
      <c r="Q29" s="312"/>
      <c r="R29" s="312"/>
      <c r="S29" s="313"/>
      <c r="T29" s="313"/>
      <c r="U29" s="313"/>
      <c r="V29" s="313"/>
      <c r="W29" s="312"/>
      <c r="X29" s="312"/>
      <c r="Y29" s="312"/>
      <c r="Z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0"/>
      <c r="AS29" s="310"/>
      <c r="AT29" s="310"/>
      <c r="AU29" s="310"/>
      <c r="AV29" s="310"/>
      <c r="AW29" s="310"/>
      <c r="AX29" s="310"/>
      <c r="AY29" s="310"/>
      <c r="AZ29" s="310"/>
    </row>
    <row r="30" spans="1:52" s="314" customFormat="1" ht="27.75" customHeight="1">
      <c r="A30" s="287"/>
      <c r="B30" s="288" t="s">
        <v>232</v>
      </c>
      <c r="C30" s="305"/>
      <c r="D30" s="269" t="s">
        <v>24</v>
      </c>
      <c r="E30" s="315">
        <f t="shared" si="6"/>
        <v>0</v>
      </c>
      <c r="F30" s="315">
        <f t="shared" si="6"/>
        <v>0</v>
      </c>
      <c r="G30" s="315">
        <f t="shared" si="6"/>
        <v>0</v>
      </c>
      <c r="H30" s="315">
        <f t="shared" si="6"/>
        <v>0</v>
      </c>
      <c r="I30" s="315">
        <f t="shared" si="6"/>
        <v>0</v>
      </c>
      <c r="J30" s="307"/>
      <c r="K30" s="316">
        <f t="shared" si="7"/>
        <v>0</v>
      </c>
      <c r="L30" s="315">
        <f t="shared" si="7"/>
        <v>0</v>
      </c>
      <c r="M30" s="315">
        <f t="shared" si="7"/>
        <v>0</v>
      </c>
      <c r="N30" s="317">
        <f t="shared" si="7"/>
        <v>0</v>
      </c>
      <c r="O30" s="310"/>
      <c r="P30" s="273">
        <f>SUM(E30:O30)</f>
        <v>0</v>
      </c>
      <c r="Q30" s="312"/>
      <c r="R30" s="312"/>
      <c r="S30" s="313"/>
      <c r="T30" s="313"/>
      <c r="U30" s="313"/>
      <c r="V30" s="313"/>
      <c r="W30" s="312"/>
      <c r="X30" s="312"/>
      <c r="Y30" s="312"/>
      <c r="Z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0"/>
      <c r="AS30" s="310"/>
      <c r="AT30" s="310"/>
      <c r="AU30" s="310"/>
      <c r="AV30" s="310"/>
      <c r="AW30" s="310"/>
      <c r="AX30" s="310"/>
      <c r="AY30" s="310"/>
      <c r="AZ30" s="310"/>
    </row>
    <row r="31" spans="1:52" s="314" customFormat="1" ht="24" customHeight="1">
      <c r="A31" s="287"/>
      <c r="B31" s="288" t="s">
        <v>232</v>
      </c>
      <c r="C31" s="305"/>
      <c r="D31" s="269" t="s">
        <v>25</v>
      </c>
      <c r="E31" s="315">
        <f t="shared" si="6"/>
        <v>0</v>
      </c>
      <c r="F31" s="315">
        <f t="shared" si="6"/>
        <v>0</v>
      </c>
      <c r="G31" s="315">
        <f t="shared" si="6"/>
        <v>0</v>
      </c>
      <c r="H31" s="315">
        <f t="shared" si="6"/>
        <v>0</v>
      </c>
      <c r="I31" s="315">
        <f t="shared" si="6"/>
        <v>0</v>
      </c>
      <c r="J31" s="307"/>
      <c r="K31" s="316">
        <f t="shared" si="7"/>
        <v>0</v>
      </c>
      <c r="L31" s="315">
        <f t="shared" si="7"/>
        <v>0</v>
      </c>
      <c r="M31" s="315">
        <f t="shared" si="7"/>
        <v>0</v>
      </c>
      <c r="N31" s="317">
        <f t="shared" si="7"/>
        <v>0</v>
      </c>
      <c r="O31" s="310"/>
      <c r="P31" s="273">
        <f>SUM(E31:O31)</f>
        <v>0</v>
      </c>
      <c r="Q31" s="312"/>
      <c r="R31" s="312"/>
      <c r="S31" s="313"/>
      <c r="T31" s="313"/>
      <c r="U31" s="313"/>
      <c r="V31" s="313"/>
      <c r="W31" s="312"/>
      <c r="X31" s="312"/>
      <c r="Y31" s="312"/>
      <c r="Z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0"/>
      <c r="AS31" s="310"/>
      <c r="AT31" s="310"/>
      <c r="AU31" s="310"/>
      <c r="AV31" s="310"/>
      <c r="AW31" s="310"/>
      <c r="AX31" s="310"/>
      <c r="AY31" s="310"/>
      <c r="AZ31" s="310"/>
    </row>
    <row r="32" spans="1:52" s="314" customFormat="1" ht="20.25" customHeight="1">
      <c r="A32" s="318"/>
      <c r="B32" s="319" t="s">
        <v>232</v>
      </c>
      <c r="C32" s="320"/>
      <c r="D32" s="321" t="s">
        <v>26</v>
      </c>
      <c r="E32" s="322">
        <f t="shared" si="6"/>
        <v>0</v>
      </c>
      <c r="F32" s="322">
        <f t="shared" si="6"/>
        <v>0</v>
      </c>
      <c r="G32" s="322">
        <f t="shared" si="6"/>
        <v>0</v>
      </c>
      <c r="H32" s="322">
        <f t="shared" si="6"/>
        <v>0</v>
      </c>
      <c r="I32" s="322">
        <f t="shared" si="6"/>
        <v>0</v>
      </c>
      <c r="J32" s="323"/>
      <c r="K32" s="324">
        <f t="shared" si="7"/>
        <v>0</v>
      </c>
      <c r="L32" s="322">
        <f t="shared" si="7"/>
        <v>0</v>
      </c>
      <c r="M32" s="322">
        <f t="shared" si="7"/>
        <v>0</v>
      </c>
      <c r="N32" s="325">
        <f t="shared" si="7"/>
        <v>0</v>
      </c>
      <c r="O32" s="310"/>
      <c r="P32" s="273">
        <f>SUM(E32:O32)</f>
        <v>0</v>
      </c>
      <c r="Q32" s="312"/>
      <c r="R32" s="312"/>
      <c r="S32" s="313"/>
      <c r="T32" s="313"/>
      <c r="U32" s="313"/>
      <c r="V32" s="313"/>
      <c r="W32" s="312"/>
      <c r="X32" s="312"/>
      <c r="Y32" s="312"/>
      <c r="Z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0"/>
      <c r="AS32" s="310"/>
      <c r="AT32" s="310"/>
      <c r="AU32" s="310"/>
      <c r="AV32" s="310"/>
      <c r="AW32" s="310"/>
      <c r="AX32" s="310"/>
      <c r="AY32" s="310"/>
      <c r="AZ32" s="310"/>
    </row>
    <row r="33" spans="1:52" s="314" customFormat="1" ht="11.25" customHeight="1">
      <c r="A33" s="326"/>
      <c r="B33" s="306"/>
      <c r="C33" s="305"/>
      <c r="D33" s="306"/>
      <c r="E33" s="307"/>
      <c r="F33" s="307"/>
      <c r="G33" s="307"/>
      <c r="H33" s="307"/>
      <c r="I33" s="307"/>
      <c r="J33" s="307"/>
      <c r="K33" s="308"/>
      <c r="L33" s="307"/>
      <c r="M33" s="307"/>
      <c r="N33" s="309"/>
      <c r="O33" s="310"/>
      <c r="P33" s="311"/>
      <c r="Q33" s="312"/>
      <c r="R33" s="312"/>
      <c r="S33" s="313"/>
      <c r="T33" s="313"/>
      <c r="U33" s="313"/>
      <c r="V33" s="313"/>
      <c r="W33" s="312"/>
      <c r="X33" s="312"/>
      <c r="Y33" s="312"/>
      <c r="Z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0"/>
      <c r="AS33" s="310"/>
      <c r="AT33" s="310"/>
      <c r="AU33" s="310"/>
      <c r="AV33" s="310"/>
      <c r="AW33" s="310"/>
      <c r="AX33" s="310"/>
      <c r="AY33" s="310"/>
      <c r="AZ33" s="310"/>
    </row>
    <row r="34" spans="1:52" s="23" customFormat="1" ht="11.25" customHeight="1">
      <c r="A34" s="50"/>
      <c r="B34" s="35"/>
      <c r="C34" s="34"/>
      <c r="D34" s="35"/>
      <c r="E34" s="51"/>
      <c r="F34" s="51"/>
      <c r="G34" s="51"/>
      <c r="H34" s="51"/>
      <c r="I34" s="51"/>
      <c r="J34" s="51"/>
      <c r="K34" s="52"/>
      <c r="L34" s="51"/>
      <c r="M34" s="51"/>
      <c r="N34" s="53"/>
      <c r="O34" s="246"/>
      <c r="P34" s="247"/>
      <c r="Q34" s="248"/>
      <c r="R34" s="248"/>
      <c r="S34" s="263"/>
      <c r="T34" s="263"/>
      <c r="U34" s="263"/>
      <c r="V34" s="263"/>
      <c r="W34" s="248"/>
      <c r="X34" s="248"/>
      <c r="Y34" s="248"/>
      <c r="Z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6"/>
      <c r="AS34" s="246"/>
      <c r="AT34" s="246"/>
      <c r="AU34" s="246"/>
      <c r="AV34" s="246"/>
      <c r="AW34" s="246"/>
      <c r="AX34" s="246"/>
      <c r="AY34" s="246"/>
      <c r="AZ34" s="246"/>
    </row>
    <row r="35" spans="1:14" ht="48.75" customHeight="1">
      <c r="A35" s="54"/>
      <c r="B35" s="55"/>
      <c r="C35" s="55"/>
      <c r="D35" s="55"/>
      <c r="E35" s="56" t="s">
        <v>28</v>
      </c>
      <c r="F35" s="57" t="s">
        <v>29</v>
      </c>
      <c r="G35" s="58"/>
      <c r="H35" s="55"/>
      <c r="I35" s="55"/>
      <c r="J35" s="55"/>
      <c r="K35" s="59"/>
      <c r="L35" s="55"/>
      <c r="M35" s="55"/>
      <c r="N35" s="60"/>
    </row>
    <row r="36" spans="1:52" s="23" customFormat="1" ht="40.5">
      <c r="A36" s="530" t="str">
        <f>E35</f>
        <v>I</v>
      </c>
      <c r="B36" s="327" t="s">
        <v>63</v>
      </c>
      <c r="C36" s="531"/>
      <c r="D36" s="328" t="s">
        <v>23</v>
      </c>
      <c r="E36" s="329">
        <f>'Приложение 1 (ОТЧЕТНЫЙ ПЕРИОД) '!E66</f>
        <v>47.678331</v>
      </c>
      <c r="F36" s="329">
        <f>'Приложение 1 (ОТЧЕТНЫЙ ПЕРИОД) '!F66</f>
        <v>39.219731</v>
      </c>
      <c r="G36" s="329">
        <f>'Приложение 1 (ОТЧЕТНЫЙ ПЕРИОД) '!G66</f>
        <v>39.219731</v>
      </c>
      <c r="H36" s="329">
        <f>'Приложение 1 (ОТЧЕТНЫЙ ПЕРИОД) '!H66</f>
        <v>88.776165</v>
      </c>
      <c r="I36" s="329">
        <f>'Приложение 1 (ОТЧЕТНЫЙ ПЕРИОД) '!I66</f>
        <v>155.37800000000001</v>
      </c>
      <c r="J36" s="526"/>
      <c r="K36" s="330">
        <f>'Приложение 1 (ОТЧЕТНЫЙ ПЕРИОД) '!K66</f>
        <v>3.992</v>
      </c>
      <c r="L36" s="329">
        <f>'Приложение 1 (ОТЧЕТНЫЙ ПЕРИОД) '!L66</f>
        <v>66.5</v>
      </c>
      <c r="M36" s="329">
        <f>'Приложение 1 (ОТЧЕТНЫЙ ПЕРИОД) '!M66</f>
        <v>4.2</v>
      </c>
      <c r="N36" s="331">
        <f>'Приложение 1 (ОТЧЕТНЫЙ ПЕРИОД) '!N66</f>
        <v>366.524496</v>
      </c>
      <c r="O36" s="246"/>
      <c r="P36" s="227"/>
      <c r="Q36" s="248"/>
      <c r="R36" s="527" t="str">
        <f>B37</f>
        <v>ДЕМОГРАФИЯ</v>
      </c>
      <c r="S36" s="332" t="str">
        <f>D36</f>
        <v>Всего</v>
      </c>
      <c r="T36" s="332">
        <f>E36</f>
        <v>47.678331</v>
      </c>
      <c r="U36" s="332">
        <f>F36</f>
        <v>39.219731</v>
      </c>
      <c r="V36" s="332">
        <f>G36</f>
        <v>39.219731</v>
      </c>
      <c r="W36" s="332">
        <f>F36/E36%</f>
        <v>82.25902664252237</v>
      </c>
      <c r="X36" s="333">
        <f>G36/F36%</f>
        <v>100</v>
      </c>
      <c r="Y36" s="250">
        <f>V36/T36%</f>
        <v>82.25902664252237</v>
      </c>
      <c r="Z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6"/>
      <c r="AS36" s="246"/>
      <c r="AT36" s="246"/>
      <c r="AU36" s="246"/>
      <c r="AV36" s="246"/>
      <c r="AW36" s="246"/>
      <c r="AX36" s="246"/>
      <c r="AY36" s="246"/>
      <c r="AZ36" s="246"/>
    </row>
    <row r="37" spans="1:52" s="123" customFormat="1" ht="23.25">
      <c r="A37" s="530"/>
      <c r="B37" s="474" t="str">
        <f>F35</f>
        <v>ДЕМОГРАФИЯ</v>
      </c>
      <c r="C37" s="531"/>
      <c r="D37" s="118" t="s">
        <v>24</v>
      </c>
      <c r="E37" s="334">
        <f>'Приложение 1 (ОТЧЕТНЫЙ ПЕРИОД) '!E67</f>
        <v>0</v>
      </c>
      <c r="F37" s="334">
        <f>'Приложение 1 (ОТЧЕТНЫЙ ПЕРИОД) '!F67</f>
        <v>0</v>
      </c>
      <c r="G37" s="334">
        <f>'Приложение 1 (ОТЧЕТНЫЙ ПЕРИОД) '!G67</f>
        <v>0</v>
      </c>
      <c r="H37" s="334">
        <f>'Приложение 1 (ОТЧЕТНЫЙ ПЕРИОД) '!H67</f>
        <v>0</v>
      </c>
      <c r="I37" s="334">
        <f>'Приложение 1 (ОТЧЕТНЫЙ ПЕРИОД) '!I67</f>
        <v>0</v>
      </c>
      <c r="J37" s="526"/>
      <c r="K37" s="335">
        <f>'Приложение 1 (ОТЧЕТНЫЙ ПЕРИОД) '!K67</f>
        <v>0</v>
      </c>
      <c r="L37" s="334">
        <f>'Приложение 1 (ОТЧЕТНЫЙ ПЕРИОД) '!L67</f>
        <v>0</v>
      </c>
      <c r="M37" s="334">
        <f>'Приложение 1 (ОТЧЕТНЫЙ ПЕРИОД) '!M67</f>
        <v>0</v>
      </c>
      <c r="N37" s="336">
        <f>'Приложение 1 (ОТЧЕТНЫЙ ПЕРИОД) '!N67</f>
        <v>0</v>
      </c>
      <c r="O37" s="226"/>
      <c r="P37" s="227"/>
      <c r="Q37" s="228"/>
      <c r="R37" s="527"/>
      <c r="S37" s="251"/>
      <c r="T37" s="251"/>
      <c r="U37" s="251"/>
      <c r="V37" s="251"/>
      <c r="W37" s="252"/>
      <c r="X37" s="253"/>
      <c r="Y37" s="228"/>
      <c r="Z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6"/>
      <c r="AS37" s="226"/>
      <c r="AT37" s="226"/>
      <c r="AU37" s="226"/>
      <c r="AV37" s="226"/>
      <c r="AW37" s="226"/>
      <c r="AX37" s="226"/>
      <c r="AY37" s="226"/>
      <c r="AZ37" s="226"/>
    </row>
    <row r="38" spans="1:52" s="123" customFormat="1" ht="28.5" customHeight="1">
      <c r="A38" s="530"/>
      <c r="B38" s="474"/>
      <c r="C38" s="531"/>
      <c r="D38" s="118" t="s">
        <v>25</v>
      </c>
      <c r="E38" s="334">
        <f>'Приложение 1 (ОТЧЕТНЫЙ ПЕРИОД) '!E68</f>
        <v>46.3776</v>
      </c>
      <c r="F38" s="334">
        <f>'Приложение 1 (ОТЧЕТНЫЙ ПЕРИОД) '!F68</f>
        <v>37.984</v>
      </c>
      <c r="G38" s="334">
        <f>'Приложение 1 (ОТЧЕТНЫЙ ПЕРИОД) '!G68</f>
        <v>37.984</v>
      </c>
      <c r="H38" s="334">
        <f>'Приложение 1 (ОТЧЕТНЫЙ ПЕРИОД) '!H68</f>
        <v>86.92626</v>
      </c>
      <c r="I38" s="334">
        <f>'Приложение 1 (ОТЧЕТНЫЙ ПЕРИОД) '!I68</f>
        <v>152.632</v>
      </c>
      <c r="J38" s="526"/>
      <c r="K38" s="335">
        <f>'Приложение 1 (ОТЧЕТНЫЙ ПЕРИОД) '!K68</f>
        <v>3.96</v>
      </c>
      <c r="L38" s="334">
        <f>'Приложение 1 (ОТЧЕТНЫЙ ПЕРИОД) '!L68</f>
        <v>65.605</v>
      </c>
      <c r="M38" s="334">
        <f>'Приложение 1 (ОТЧЕТНЫЙ ПЕРИОД) '!M68</f>
        <v>4.074</v>
      </c>
      <c r="N38" s="336">
        <f>'Приложение 1 (ОТЧЕТНЫЙ ПЕРИОД) '!N68</f>
        <v>359.57486</v>
      </c>
      <c r="O38" s="226"/>
      <c r="P38" s="227"/>
      <c r="Q38" s="228"/>
      <c r="R38" s="527"/>
      <c r="S38" s="251"/>
      <c r="T38" s="251"/>
      <c r="U38" s="251"/>
      <c r="V38" s="251"/>
      <c r="W38" s="252"/>
      <c r="X38" s="253"/>
      <c r="Y38" s="228"/>
      <c r="Z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6"/>
      <c r="AS38" s="226"/>
      <c r="AT38" s="226"/>
      <c r="AU38" s="226"/>
      <c r="AV38" s="226"/>
      <c r="AW38" s="226"/>
      <c r="AX38" s="226"/>
      <c r="AY38" s="226"/>
      <c r="AZ38" s="226"/>
    </row>
    <row r="39" spans="1:52" s="23" customFormat="1" ht="23.25">
      <c r="A39" s="530"/>
      <c r="B39" s="474"/>
      <c r="C39" s="531"/>
      <c r="D39" s="124" t="s">
        <v>26</v>
      </c>
      <c r="E39" s="337">
        <f>'Приложение 1 (ОТЧЕТНЫЙ ПЕРИОД) '!E69</f>
        <v>1.300731</v>
      </c>
      <c r="F39" s="337">
        <f>'Приложение 1 (ОТЧЕТНЫЙ ПЕРИОД) '!F69</f>
        <v>1.2357310000000001</v>
      </c>
      <c r="G39" s="337">
        <f>'Приложение 1 (ОТЧЕТНЫЙ ПЕРИОД) '!G69</f>
        <v>1.235731</v>
      </c>
      <c r="H39" s="337">
        <f>'Приложение 1 (ОТЧЕТНЫЙ ПЕРИОД) '!H69</f>
        <v>1.849905</v>
      </c>
      <c r="I39" s="337">
        <f>'Приложение 1 (ОТЧЕТНЫЙ ПЕРИОД) '!I69</f>
        <v>2.746</v>
      </c>
      <c r="J39" s="526"/>
      <c r="K39" s="338">
        <f>'Приложение 1 (ОТЧЕТНЫЙ ПЕРИОД) '!K69</f>
        <v>0.032</v>
      </c>
      <c r="L39" s="337">
        <f>'Приложение 1 (ОТЧЕТНЫЙ ПЕРИОД) '!L69</f>
        <v>0.895</v>
      </c>
      <c r="M39" s="337">
        <f>'Приложение 1 (ОТЧЕТНЫЙ ПЕРИОД) '!M69</f>
        <v>0.126</v>
      </c>
      <c r="N39" s="339">
        <f>'Приложение 1 (ОТЧЕТНЫЙ ПЕРИОД) '!N69</f>
        <v>6.949636000000001</v>
      </c>
      <c r="O39" s="246"/>
      <c r="P39" s="227"/>
      <c r="Q39" s="248"/>
      <c r="R39" s="527"/>
      <c r="S39" s="254"/>
      <c r="T39" s="254"/>
      <c r="U39" s="254"/>
      <c r="V39" s="254"/>
      <c r="W39" s="255"/>
      <c r="X39" s="256"/>
      <c r="Y39" s="248"/>
      <c r="Z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6"/>
      <c r="AS39" s="246"/>
      <c r="AT39" s="246"/>
      <c r="AU39" s="246"/>
      <c r="AV39" s="246"/>
      <c r="AW39" s="246"/>
      <c r="AX39" s="246"/>
      <c r="AY39" s="246"/>
      <c r="AZ39" s="246"/>
    </row>
    <row r="40" spans="3:52" s="23" customFormat="1" ht="23.25">
      <c r="C40" s="340"/>
      <c r="D40" s="341" t="s">
        <v>232</v>
      </c>
      <c r="E40" s="342">
        <f>E37+E38+E39</f>
        <v>47.678331</v>
      </c>
      <c r="F40" s="342">
        <f>F37+F38+F39</f>
        <v>39.219731</v>
      </c>
      <c r="G40" s="342">
        <f>G37+G38+G39</f>
        <v>39.219731</v>
      </c>
      <c r="H40" s="342">
        <f>H37+H38+H39</f>
        <v>88.776165</v>
      </c>
      <c r="I40" s="342">
        <f>I37+I38+I39</f>
        <v>155.37800000000001</v>
      </c>
      <c r="J40" s="342"/>
      <c r="K40" s="343">
        <f>K37+K38+K39</f>
        <v>3.992</v>
      </c>
      <c r="L40" s="342">
        <f>L37+L38+L39</f>
        <v>66.5</v>
      </c>
      <c r="M40" s="342">
        <f>M37+M38+M39</f>
        <v>4.2</v>
      </c>
      <c r="N40" s="342">
        <f>N37+N38+N39</f>
        <v>366.524496</v>
      </c>
      <c r="O40" s="294"/>
      <c r="P40" s="295">
        <f>SUM(E40:O40)</f>
        <v>811.488454</v>
      </c>
      <c r="Q40" s="248"/>
      <c r="R40" s="248"/>
      <c r="S40" s="263"/>
      <c r="T40" s="263"/>
      <c r="U40" s="263"/>
      <c r="V40" s="263"/>
      <c r="W40" s="248"/>
      <c r="X40" s="248"/>
      <c r="Y40" s="248"/>
      <c r="Z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6"/>
      <c r="AS40" s="246"/>
      <c r="AT40" s="246"/>
      <c r="AU40" s="246"/>
      <c r="AV40" s="246"/>
      <c r="AW40" s="246"/>
      <c r="AX40" s="246"/>
      <c r="AY40" s="246"/>
      <c r="AZ40" s="246"/>
    </row>
    <row r="41" spans="4:52" s="23" customFormat="1" ht="23.25">
      <c r="D41" s="344" t="s">
        <v>232</v>
      </c>
      <c r="E41" s="345">
        <f>E40-E36</f>
        <v>0</v>
      </c>
      <c r="F41" s="345">
        <f>F40-F36</f>
        <v>0</v>
      </c>
      <c r="G41" s="345">
        <f>G40-G36</f>
        <v>0</v>
      </c>
      <c r="H41" s="345">
        <f>H40-H36</f>
        <v>0</v>
      </c>
      <c r="I41" s="345">
        <f>I40-I36</f>
        <v>0</v>
      </c>
      <c r="J41" s="345"/>
      <c r="K41" s="346">
        <f>K40-K36</f>
        <v>0</v>
      </c>
      <c r="L41" s="345">
        <f>L40-L36</f>
        <v>0</v>
      </c>
      <c r="M41" s="345">
        <f>M40-M36</f>
        <v>0</v>
      </c>
      <c r="N41" s="345">
        <f>N40-N36</f>
        <v>0</v>
      </c>
      <c r="O41" s="226"/>
      <c r="P41" s="273">
        <f>SUM(E41:O41)</f>
        <v>0</v>
      </c>
      <c r="Q41" s="248"/>
      <c r="R41" s="248"/>
      <c r="S41" s="263"/>
      <c r="T41" s="263"/>
      <c r="U41" s="263"/>
      <c r="V41" s="263"/>
      <c r="W41" s="248"/>
      <c r="X41" s="248"/>
      <c r="Y41" s="248"/>
      <c r="Z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6"/>
      <c r="AS41" s="246"/>
      <c r="AT41" s="246"/>
      <c r="AU41" s="246"/>
      <c r="AV41" s="246"/>
      <c r="AW41" s="246"/>
      <c r="AX41" s="246"/>
      <c r="AY41" s="246"/>
      <c r="AZ41" s="246"/>
    </row>
    <row r="42" spans="1:52" s="23" customFormat="1" ht="53.25" customHeight="1">
      <c r="A42" s="54"/>
      <c r="B42" s="55"/>
      <c r="C42" s="55"/>
      <c r="D42" s="55"/>
      <c r="E42" s="56" t="s">
        <v>64</v>
      </c>
      <c r="F42" s="57" t="s">
        <v>65</v>
      </c>
      <c r="G42" s="58"/>
      <c r="H42" s="55"/>
      <c r="I42" s="55"/>
      <c r="J42" s="55"/>
      <c r="K42" s="59"/>
      <c r="L42" s="55"/>
      <c r="M42" s="55"/>
      <c r="N42" s="60"/>
      <c r="O42" s="246"/>
      <c r="P42" s="227"/>
      <c r="Q42" s="248"/>
      <c r="R42" s="248"/>
      <c r="S42" s="263"/>
      <c r="T42" s="263"/>
      <c r="U42" s="263"/>
      <c r="V42" s="263"/>
      <c r="W42" s="248"/>
      <c r="X42" s="248"/>
      <c r="Y42" s="248"/>
      <c r="Z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6"/>
      <c r="AS42" s="246"/>
      <c r="AT42" s="246"/>
      <c r="AU42" s="246"/>
      <c r="AV42" s="246"/>
      <c r="AW42" s="246"/>
      <c r="AX42" s="246"/>
      <c r="AY42" s="246"/>
      <c r="AZ42" s="246"/>
    </row>
    <row r="43" spans="1:52" s="23" customFormat="1" ht="40.5">
      <c r="A43" s="530" t="str">
        <f>E42</f>
        <v>II</v>
      </c>
      <c r="B43" s="112" t="s">
        <v>63</v>
      </c>
      <c r="C43" s="472"/>
      <c r="D43" s="328" t="s">
        <v>23</v>
      </c>
      <c r="E43" s="329">
        <f>'Приложение 1 (ОТЧЕТНЫЙ ПЕРИОД) '!E80</f>
        <v>0</v>
      </c>
      <c r="F43" s="329">
        <f>'Приложение 1 (ОТЧЕТНЫЙ ПЕРИОД) '!F80</f>
        <v>0</v>
      </c>
      <c r="G43" s="329">
        <f>'Приложение 1 (ОТЧЕТНЫЙ ПЕРИОД) '!G80</f>
        <v>0</v>
      </c>
      <c r="H43" s="329">
        <f>'Приложение 1 (ОТЧЕТНЫЙ ПЕРИОД) '!H80</f>
        <v>0</v>
      </c>
      <c r="I43" s="329">
        <f>'Приложение 1 (ОТЧЕТНЫЙ ПЕРИОД) '!I80</f>
        <v>0</v>
      </c>
      <c r="J43" s="526"/>
      <c r="K43" s="330">
        <f>'Приложение 1 (ОТЧЕТНЫЙ ПЕРИОД) '!K80</f>
        <v>0</v>
      </c>
      <c r="L43" s="329">
        <f>'Приложение 1 (ОТЧЕТНЫЙ ПЕРИОД) '!L80</f>
        <v>0</v>
      </c>
      <c r="M43" s="329">
        <f>'Приложение 1 (ОТЧЕТНЫЙ ПЕРИОД) '!M80</f>
        <v>0</v>
      </c>
      <c r="N43" s="331">
        <f>'Приложение 1 (ОТЧЕТНЫЙ ПЕРИОД) '!N80</f>
        <v>0</v>
      </c>
      <c r="O43" s="246"/>
      <c r="P43" s="227"/>
      <c r="Q43" s="248"/>
      <c r="R43" s="527" t="str">
        <f>B44</f>
        <v>ЗДРАВООХРАНЕНИЕ</v>
      </c>
      <c r="S43" s="332" t="str">
        <f>D43</f>
        <v>Всего</v>
      </c>
      <c r="T43" s="332">
        <f>E43</f>
        <v>0</v>
      </c>
      <c r="U43" s="332">
        <f>F43</f>
        <v>0</v>
      </c>
      <c r="V43" s="332">
        <f>G43</f>
        <v>0</v>
      </c>
      <c r="W43" s="332" t="e">
        <f>F43/E43%</f>
        <v>#DIV/0!</v>
      </c>
      <c r="X43" s="333" t="e">
        <f>G43/F43%</f>
        <v>#DIV/0!</v>
      </c>
      <c r="Y43" s="250" t="e">
        <f>V43/T43%</f>
        <v>#DIV/0!</v>
      </c>
      <c r="Z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6"/>
      <c r="AS43" s="246"/>
      <c r="AT43" s="246"/>
      <c r="AU43" s="246"/>
      <c r="AV43" s="246"/>
      <c r="AW43" s="246"/>
      <c r="AX43" s="246"/>
      <c r="AY43" s="246"/>
      <c r="AZ43" s="246"/>
    </row>
    <row r="44" spans="1:52" s="23" customFormat="1" ht="23.25" customHeight="1">
      <c r="A44" s="530"/>
      <c r="B44" s="474" t="str">
        <f>F42</f>
        <v>ЗДРАВООХРАНЕНИЕ</v>
      </c>
      <c r="C44" s="472"/>
      <c r="D44" s="118" t="s">
        <v>24</v>
      </c>
      <c r="E44" s="334">
        <f>'Приложение 1 (ОТЧЕТНЫЙ ПЕРИОД) '!E81</f>
        <v>0</v>
      </c>
      <c r="F44" s="334">
        <f>'Приложение 1 (ОТЧЕТНЫЙ ПЕРИОД) '!F81</f>
        <v>0</v>
      </c>
      <c r="G44" s="334">
        <f>'Приложение 1 (ОТЧЕТНЫЙ ПЕРИОД) '!G81</f>
        <v>0</v>
      </c>
      <c r="H44" s="334">
        <f>'Приложение 1 (ОТЧЕТНЫЙ ПЕРИОД) '!H81</f>
        <v>0</v>
      </c>
      <c r="I44" s="334">
        <f>'Приложение 1 (ОТЧЕТНЫЙ ПЕРИОД) '!I81</f>
        <v>0</v>
      </c>
      <c r="J44" s="526"/>
      <c r="K44" s="335">
        <f>'Приложение 1 (ОТЧЕТНЫЙ ПЕРИОД) '!K81</f>
        <v>0</v>
      </c>
      <c r="L44" s="334">
        <f>'Приложение 1 (ОТЧЕТНЫЙ ПЕРИОД) '!L81</f>
        <v>0</v>
      </c>
      <c r="M44" s="334">
        <f>'Приложение 1 (ОТЧЕТНЫЙ ПЕРИОД) '!M81</f>
        <v>0</v>
      </c>
      <c r="N44" s="336">
        <f>'Приложение 1 (ОТЧЕТНЫЙ ПЕРИОД) '!N81</f>
        <v>0</v>
      </c>
      <c r="O44" s="246"/>
      <c r="P44" s="227"/>
      <c r="Q44" s="248"/>
      <c r="R44" s="527"/>
      <c r="S44" s="251"/>
      <c r="T44" s="251"/>
      <c r="U44" s="251"/>
      <c r="V44" s="251"/>
      <c r="W44" s="252"/>
      <c r="X44" s="253"/>
      <c r="Y44" s="248"/>
      <c r="Z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6"/>
      <c r="AS44" s="246"/>
      <c r="AT44" s="246"/>
      <c r="AU44" s="246"/>
      <c r="AV44" s="246"/>
      <c r="AW44" s="246"/>
      <c r="AX44" s="246"/>
      <c r="AY44" s="246"/>
      <c r="AZ44" s="246"/>
    </row>
    <row r="45" spans="1:52" s="23" customFormat="1" ht="23.25" customHeight="1">
      <c r="A45" s="530"/>
      <c r="B45" s="474"/>
      <c r="C45" s="472"/>
      <c r="D45" s="118" t="s">
        <v>25</v>
      </c>
      <c r="E45" s="334">
        <f>'Приложение 1 (ОТЧЕТНЫЙ ПЕРИОД) '!E82</f>
        <v>0</v>
      </c>
      <c r="F45" s="334">
        <f>'Приложение 1 (ОТЧЕТНЫЙ ПЕРИОД) '!F82</f>
        <v>0</v>
      </c>
      <c r="G45" s="334">
        <f>'Приложение 1 (ОТЧЕТНЫЙ ПЕРИОД) '!G82</f>
        <v>0</v>
      </c>
      <c r="H45" s="334">
        <f>'Приложение 1 (ОТЧЕТНЫЙ ПЕРИОД) '!H82</f>
        <v>0</v>
      </c>
      <c r="I45" s="334">
        <f>'Приложение 1 (ОТЧЕТНЫЙ ПЕРИОД) '!I82</f>
        <v>0</v>
      </c>
      <c r="J45" s="526"/>
      <c r="K45" s="335">
        <f>'Приложение 1 (ОТЧЕТНЫЙ ПЕРИОД) '!K82</f>
        <v>0</v>
      </c>
      <c r="L45" s="334">
        <f>'Приложение 1 (ОТЧЕТНЫЙ ПЕРИОД) '!L82</f>
        <v>0</v>
      </c>
      <c r="M45" s="334">
        <f>'Приложение 1 (ОТЧЕТНЫЙ ПЕРИОД) '!M82</f>
        <v>0</v>
      </c>
      <c r="N45" s="336">
        <f>'Приложение 1 (ОТЧЕТНЫЙ ПЕРИОД) '!N82</f>
        <v>0</v>
      </c>
      <c r="O45" s="246"/>
      <c r="P45" s="227"/>
      <c r="Q45" s="248"/>
      <c r="R45" s="527"/>
      <c r="S45" s="251"/>
      <c r="T45" s="251"/>
      <c r="U45" s="251"/>
      <c r="V45" s="251"/>
      <c r="W45" s="252"/>
      <c r="X45" s="253"/>
      <c r="Y45" s="248"/>
      <c r="Z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6"/>
      <c r="AS45" s="246"/>
      <c r="AT45" s="246"/>
      <c r="AU45" s="246"/>
      <c r="AV45" s="246"/>
      <c r="AW45" s="246"/>
      <c r="AX45" s="246"/>
      <c r="AY45" s="246"/>
      <c r="AZ45" s="246"/>
    </row>
    <row r="46" spans="1:52" s="23" customFormat="1" ht="23.25" customHeight="1">
      <c r="A46" s="530"/>
      <c r="B46" s="474"/>
      <c r="C46" s="472"/>
      <c r="D46" s="124" t="s">
        <v>26</v>
      </c>
      <c r="E46" s="337">
        <f>'Приложение 1 (ОТЧЕТНЫЙ ПЕРИОД) '!E83</f>
        <v>0</v>
      </c>
      <c r="F46" s="337">
        <f>'Приложение 1 (ОТЧЕТНЫЙ ПЕРИОД) '!F83</f>
        <v>0</v>
      </c>
      <c r="G46" s="337">
        <f>'Приложение 1 (ОТЧЕТНЫЙ ПЕРИОД) '!G83</f>
        <v>0</v>
      </c>
      <c r="H46" s="337">
        <f>'Приложение 1 (ОТЧЕТНЫЙ ПЕРИОД) '!H83</f>
        <v>0</v>
      </c>
      <c r="I46" s="337">
        <f>'Приложение 1 (ОТЧЕТНЫЙ ПЕРИОД) '!I83</f>
        <v>0</v>
      </c>
      <c r="J46" s="526"/>
      <c r="K46" s="338">
        <f>'Приложение 1 (ОТЧЕТНЫЙ ПЕРИОД) '!K83</f>
        <v>0</v>
      </c>
      <c r="L46" s="337">
        <f>'Приложение 1 (ОТЧЕТНЫЙ ПЕРИОД) '!L83</f>
        <v>0</v>
      </c>
      <c r="M46" s="337">
        <f>'Приложение 1 (ОТЧЕТНЫЙ ПЕРИОД) '!M83</f>
        <v>0</v>
      </c>
      <c r="N46" s="339">
        <f>'Приложение 1 (ОТЧЕТНЫЙ ПЕРИОД) '!N83</f>
        <v>0</v>
      </c>
      <c r="O46" s="246"/>
      <c r="P46" s="227"/>
      <c r="Q46" s="248"/>
      <c r="R46" s="527"/>
      <c r="S46" s="254"/>
      <c r="T46" s="254"/>
      <c r="U46" s="254"/>
      <c r="V46" s="254"/>
      <c r="W46" s="255"/>
      <c r="X46" s="256"/>
      <c r="Y46" s="248"/>
      <c r="Z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6"/>
      <c r="AS46" s="246"/>
      <c r="AT46" s="246"/>
      <c r="AU46" s="246"/>
      <c r="AV46" s="246"/>
      <c r="AW46" s="246"/>
      <c r="AX46" s="246"/>
      <c r="AY46" s="246"/>
      <c r="AZ46" s="246"/>
    </row>
    <row r="47" spans="3:52" s="23" customFormat="1" ht="23.25">
      <c r="C47" s="340"/>
      <c r="D47" s="341" t="s">
        <v>232</v>
      </c>
      <c r="E47" s="342">
        <f>E44+E45+E46</f>
        <v>0</v>
      </c>
      <c r="F47" s="342">
        <f>F44+F45+F46</f>
        <v>0</v>
      </c>
      <c r="G47" s="342">
        <f>G44+G45+G46</f>
        <v>0</v>
      </c>
      <c r="H47" s="342">
        <f>H44+H45+H46</f>
        <v>0</v>
      </c>
      <c r="I47" s="342">
        <f>I44+I45+I46</f>
        <v>0</v>
      </c>
      <c r="J47" s="342"/>
      <c r="K47" s="343">
        <f>K44+K45+K46</f>
        <v>0</v>
      </c>
      <c r="L47" s="342">
        <f>L44+L45+L46</f>
        <v>0</v>
      </c>
      <c r="M47" s="342">
        <f>M44+M45+M46</f>
        <v>0</v>
      </c>
      <c r="N47" s="342">
        <f>N44+N45+N46</f>
        <v>0</v>
      </c>
      <c r="O47" s="294"/>
      <c r="P47" s="295">
        <f>SUM(E47:O47)</f>
        <v>0</v>
      </c>
      <c r="Q47" s="248"/>
      <c r="R47" s="248"/>
      <c r="S47" s="263"/>
      <c r="T47" s="263"/>
      <c r="U47" s="263"/>
      <c r="V47" s="263"/>
      <c r="W47" s="248"/>
      <c r="X47" s="248"/>
      <c r="Y47" s="248"/>
      <c r="Z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6"/>
      <c r="AS47" s="246"/>
      <c r="AT47" s="246"/>
      <c r="AU47" s="246"/>
      <c r="AV47" s="246"/>
      <c r="AW47" s="246"/>
      <c r="AX47" s="246"/>
      <c r="AY47" s="246"/>
      <c r="AZ47" s="246"/>
    </row>
    <row r="48" spans="4:52" s="23" customFormat="1" ht="23.25">
      <c r="D48" s="344" t="s">
        <v>232</v>
      </c>
      <c r="E48" s="345">
        <f>E47-E43</f>
        <v>0</v>
      </c>
      <c r="F48" s="345">
        <f>F47-F43</f>
        <v>0</v>
      </c>
      <c r="G48" s="345">
        <f>G47-G43</f>
        <v>0</v>
      </c>
      <c r="H48" s="345">
        <f>H47-H43</f>
        <v>0</v>
      </c>
      <c r="I48" s="345">
        <f>I47-I43</f>
        <v>0</v>
      </c>
      <c r="J48" s="345"/>
      <c r="K48" s="346">
        <f>K47-K43</f>
        <v>0</v>
      </c>
      <c r="L48" s="345">
        <f>L47-L43</f>
        <v>0</v>
      </c>
      <c r="M48" s="345">
        <f>M47-M43</f>
        <v>0</v>
      </c>
      <c r="N48" s="345">
        <f>N47-N43</f>
        <v>0</v>
      </c>
      <c r="O48" s="226"/>
      <c r="P48" s="273">
        <f>SUM(E48:O48)</f>
        <v>0</v>
      </c>
      <c r="Q48" s="248"/>
      <c r="R48" s="248"/>
      <c r="S48" s="263"/>
      <c r="T48" s="263"/>
      <c r="U48" s="263"/>
      <c r="V48" s="263"/>
      <c r="W48" s="248"/>
      <c r="X48" s="248"/>
      <c r="Y48" s="248"/>
      <c r="Z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6"/>
      <c r="AS48" s="246"/>
      <c r="AT48" s="246"/>
      <c r="AU48" s="246"/>
      <c r="AV48" s="246"/>
      <c r="AW48" s="246"/>
      <c r="AX48" s="246"/>
      <c r="AY48" s="246"/>
      <c r="AZ48" s="246"/>
    </row>
    <row r="49" spans="1:52" s="23" customFormat="1" ht="26.25" customHeight="1">
      <c r="A49" s="499" t="s">
        <v>66</v>
      </c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226"/>
      <c r="P49" s="273"/>
      <c r="Q49" s="248"/>
      <c r="R49" s="248"/>
      <c r="S49" s="263"/>
      <c r="T49" s="263"/>
      <c r="U49" s="263"/>
      <c r="V49" s="263"/>
      <c r="W49" s="248"/>
      <c r="X49" s="248"/>
      <c r="Y49" s="248"/>
      <c r="Z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6"/>
      <c r="AS49" s="246"/>
      <c r="AT49" s="246"/>
      <c r="AU49" s="246"/>
      <c r="AV49" s="246"/>
      <c r="AW49" s="246"/>
      <c r="AX49" s="246"/>
      <c r="AY49" s="246"/>
      <c r="AZ49" s="246"/>
    </row>
    <row r="50" spans="1:52" s="23" customFormat="1" ht="46.5">
      <c r="A50" s="500" t="s">
        <v>31</v>
      </c>
      <c r="B50" s="126" t="s">
        <v>67</v>
      </c>
      <c r="C50" s="127"/>
      <c r="D50" s="128"/>
      <c r="E50" s="129">
        <f>'Приложение 1 (ОТЧЕТНЫЙ ПЕРИОД) '!E72</f>
        <v>34</v>
      </c>
      <c r="F50" s="129">
        <f>'Приложение 1 (ОТЧЕТНЫЙ ПЕРИОД) '!F72</f>
        <v>0</v>
      </c>
      <c r="G50" s="129">
        <f>'Приложение 1 (ОТЧЕТНЫЙ ПЕРИОД) '!G72</f>
        <v>0</v>
      </c>
      <c r="H50" s="129">
        <f>'Приложение 1 (ОТЧЕТНЫЙ ПЕРИОД) '!H72</f>
        <v>0</v>
      </c>
      <c r="I50" s="129">
        <f>'Приложение 1 (ОТЧЕТНЫЙ ПЕРИОД) '!I72</f>
        <v>0</v>
      </c>
      <c r="J50" s="129"/>
      <c r="K50" s="130">
        <f>'Приложение 1 (ОТЧЕТНЫЙ ПЕРИОД) '!K72</f>
        <v>0</v>
      </c>
      <c r="L50" s="129">
        <f>'Приложение 1 (ОТЧЕТНЫЙ ПЕРИОД) '!L72</f>
        <v>0</v>
      </c>
      <c r="M50" s="129">
        <f>'Приложение 1 (ОТЧЕТНЫЙ ПЕРИОД) '!M72</f>
        <v>0</v>
      </c>
      <c r="N50" s="131">
        <f>'Приложение 1 (ОТЧЕТНЫЙ ПЕРИОД) '!N72</f>
        <v>0</v>
      </c>
      <c r="O50" s="226"/>
      <c r="P50" s="273"/>
      <c r="Q50" s="347"/>
      <c r="R50" s="347"/>
      <c r="S50" s="263"/>
      <c r="T50" s="263"/>
      <c r="U50" s="263"/>
      <c r="V50" s="263"/>
      <c r="W50" s="248"/>
      <c r="X50" s="248"/>
      <c r="Y50" s="248"/>
      <c r="Z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6"/>
      <c r="AS50" s="246"/>
      <c r="AT50" s="246"/>
      <c r="AU50" s="246"/>
      <c r="AV50" s="246"/>
      <c r="AW50" s="246"/>
      <c r="AX50" s="246"/>
      <c r="AY50" s="246"/>
      <c r="AZ50" s="246"/>
    </row>
    <row r="51" spans="1:52" s="23" customFormat="1" ht="22.5" customHeight="1">
      <c r="A51" s="500"/>
      <c r="B51" s="132" t="s">
        <v>12</v>
      </c>
      <c r="C51" s="133"/>
      <c r="D51" s="134"/>
      <c r="E51" s="135">
        <f>'Приложение 1 (ОТЧЕТНЫЙ ПЕРИОД) '!E73</f>
        <v>0</v>
      </c>
      <c r="F51" s="136">
        <f>'Приложение 1 (ОТЧЕТНЫЙ ПЕРИОД) '!F73</f>
        <v>0</v>
      </c>
      <c r="G51" s="136">
        <f>'Приложение 1 (ОТЧЕТНЫЙ ПЕРИОД) '!G73</f>
        <v>0</v>
      </c>
      <c r="H51" s="136">
        <f>'Приложение 1 (ОТЧЕТНЫЙ ПЕРИОД) '!H73</f>
        <v>0</v>
      </c>
      <c r="I51" s="136">
        <f>'Приложение 1 (ОТЧЕТНЫЙ ПЕРИОД) '!I73</f>
        <v>0</v>
      </c>
      <c r="J51" s="137"/>
      <c r="K51" s="138">
        <f>'Приложение 1 (ОТЧЕТНЫЙ ПЕРИОД) '!K73</f>
        <v>0</v>
      </c>
      <c r="L51" s="136">
        <f>'Приложение 1 (ОТЧЕТНЫЙ ПЕРИОД) '!L73</f>
        <v>0</v>
      </c>
      <c r="M51" s="136">
        <f>'Приложение 1 (ОТЧЕТНЫЙ ПЕРИОД) '!M73</f>
        <v>0</v>
      </c>
      <c r="N51" s="139">
        <f>'Приложение 1 (ОТЧЕТНЫЙ ПЕРИОД) '!N73</f>
        <v>0</v>
      </c>
      <c r="O51" s="226"/>
      <c r="P51" s="273"/>
      <c r="Q51" s="347"/>
      <c r="R51" s="347"/>
      <c r="S51" s="263"/>
      <c r="T51" s="263"/>
      <c r="U51" s="263"/>
      <c r="V51" s="263"/>
      <c r="W51" s="248"/>
      <c r="X51" s="248"/>
      <c r="Y51" s="248"/>
      <c r="Z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6"/>
      <c r="AS51" s="246"/>
      <c r="AT51" s="246"/>
      <c r="AU51" s="246"/>
      <c r="AV51" s="246"/>
      <c r="AW51" s="246"/>
      <c r="AX51" s="246"/>
      <c r="AY51" s="246"/>
      <c r="AZ51" s="246"/>
    </row>
    <row r="52" spans="1:52" s="23" customFormat="1" ht="69.75">
      <c r="A52" s="497" t="s">
        <v>55</v>
      </c>
      <c r="B52" s="140" t="s">
        <v>68</v>
      </c>
      <c r="C52" s="141"/>
      <c r="D52" s="142"/>
      <c r="E52" s="143">
        <f>'Приложение 1 (ОТЧЕТНЫЙ ПЕРИОД) '!E74</f>
        <v>12363</v>
      </c>
      <c r="F52" s="143">
        <f>'Приложение 1 (ОТЧЕТНЫЙ ПЕРИОД) '!F74</f>
        <v>0</v>
      </c>
      <c r="G52" s="143">
        <f>'Приложение 1 (ОТЧЕТНЫЙ ПЕРИОД) '!G74</f>
        <v>0</v>
      </c>
      <c r="H52" s="143">
        <f>'Приложение 1 (ОТЧЕТНЫЙ ПЕРИОД) '!H74</f>
        <v>0</v>
      </c>
      <c r="I52" s="143">
        <f>'Приложение 1 (ОТЧЕТНЫЙ ПЕРИОД) '!I74</f>
        <v>0</v>
      </c>
      <c r="J52" s="143"/>
      <c r="K52" s="144">
        <f>'Приложение 1 (ОТЧЕТНЫЙ ПЕРИОД) '!K74</f>
        <v>0</v>
      </c>
      <c r="L52" s="143">
        <f>'Приложение 1 (ОТЧЕТНЫЙ ПЕРИОД) '!L74</f>
        <v>0</v>
      </c>
      <c r="M52" s="143">
        <f>'Приложение 1 (ОТЧЕТНЫЙ ПЕРИОД) '!M74</f>
        <v>0</v>
      </c>
      <c r="N52" s="145">
        <f>'Приложение 1 (ОТЧЕТНЫЙ ПЕРИОД) '!N74</f>
        <v>0</v>
      </c>
      <c r="O52" s="226"/>
      <c r="P52" s="273"/>
      <c r="Q52" s="347"/>
      <c r="R52" s="347"/>
      <c r="S52" s="263"/>
      <c r="T52" s="263"/>
      <c r="U52" s="263"/>
      <c r="V52" s="263"/>
      <c r="W52" s="248"/>
      <c r="X52" s="248"/>
      <c r="Y52" s="248"/>
      <c r="Z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6"/>
      <c r="AS52" s="246"/>
      <c r="AT52" s="246"/>
      <c r="AU52" s="246"/>
      <c r="AV52" s="246"/>
      <c r="AW52" s="246"/>
      <c r="AX52" s="246"/>
      <c r="AY52" s="246"/>
      <c r="AZ52" s="246"/>
    </row>
    <row r="53" spans="1:52" s="23" customFormat="1" ht="22.5" customHeight="1">
      <c r="A53" s="497"/>
      <c r="B53" s="132" t="s">
        <v>12</v>
      </c>
      <c r="C53" s="133"/>
      <c r="D53" s="134"/>
      <c r="E53" s="135">
        <f>'Приложение 1 (ОТЧЕТНЫЙ ПЕРИОД) '!E75</f>
        <v>0</v>
      </c>
      <c r="F53" s="136">
        <f>'Приложение 1 (ОТЧЕТНЫЙ ПЕРИОД) '!F75</f>
        <v>0</v>
      </c>
      <c r="G53" s="136">
        <f>'Приложение 1 (ОТЧЕТНЫЙ ПЕРИОД) '!G75</f>
        <v>0</v>
      </c>
      <c r="H53" s="136">
        <f>'Приложение 1 (ОТЧЕТНЫЙ ПЕРИОД) '!H75</f>
        <v>0</v>
      </c>
      <c r="I53" s="136">
        <f>'Приложение 1 (ОТЧЕТНЫЙ ПЕРИОД) '!I75</f>
        <v>0</v>
      </c>
      <c r="J53" s="137"/>
      <c r="K53" s="138">
        <f>'Приложение 1 (ОТЧЕТНЫЙ ПЕРИОД) '!K75</f>
        <v>0</v>
      </c>
      <c r="L53" s="136">
        <f>'Приложение 1 (ОТЧЕТНЫЙ ПЕРИОД) '!L75</f>
        <v>0</v>
      </c>
      <c r="M53" s="136">
        <f>'Приложение 1 (ОТЧЕТНЫЙ ПЕРИОД) '!M75</f>
        <v>0</v>
      </c>
      <c r="N53" s="139">
        <f>'Приложение 1 (ОТЧЕТНЫЙ ПЕРИОД) '!N75</f>
        <v>0</v>
      </c>
      <c r="O53" s="226"/>
      <c r="P53" s="273"/>
      <c r="Q53" s="347"/>
      <c r="R53" s="347"/>
      <c r="S53" s="263"/>
      <c r="T53" s="263"/>
      <c r="U53" s="263"/>
      <c r="V53" s="263"/>
      <c r="W53" s="248"/>
      <c r="X53" s="248"/>
      <c r="Y53" s="248"/>
      <c r="Z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6"/>
      <c r="AS53" s="246"/>
      <c r="AT53" s="246"/>
      <c r="AU53" s="246"/>
      <c r="AV53" s="246"/>
      <c r="AW53" s="246"/>
      <c r="AX53" s="246"/>
      <c r="AY53" s="246"/>
      <c r="AZ53" s="246"/>
    </row>
    <row r="54" spans="1:52" s="23" customFormat="1" ht="93">
      <c r="A54" s="497" t="s">
        <v>59</v>
      </c>
      <c r="B54" s="140" t="s">
        <v>69</v>
      </c>
      <c r="C54" s="141"/>
      <c r="D54" s="142"/>
      <c r="E54" s="143">
        <f>'Приложение 1 (ОТЧЕТНЫЙ ПЕРИОД) '!E76</f>
        <v>0</v>
      </c>
      <c r="F54" s="143">
        <f>'Приложение 1 (ОТЧЕТНЫЙ ПЕРИОД) '!F76</f>
        <v>0</v>
      </c>
      <c r="G54" s="143">
        <f>'Приложение 1 (ОТЧЕТНЫЙ ПЕРИОД) '!G76</f>
        <v>0</v>
      </c>
      <c r="H54" s="143">
        <f>'Приложение 1 (ОТЧЕТНЫЙ ПЕРИОД) '!H76</f>
        <v>0</v>
      </c>
      <c r="I54" s="143">
        <f>'Приложение 1 (ОТЧЕТНЫЙ ПЕРИОД) '!I76</f>
        <v>0</v>
      </c>
      <c r="J54" s="143"/>
      <c r="K54" s="144">
        <f>'Приложение 1 (ОТЧЕТНЫЙ ПЕРИОД) '!K76</f>
        <v>0</v>
      </c>
      <c r="L54" s="143">
        <f>'Приложение 1 (ОТЧЕТНЫЙ ПЕРИОД) '!L76</f>
        <v>0</v>
      </c>
      <c r="M54" s="143">
        <f>'Приложение 1 (ОТЧЕТНЫЙ ПЕРИОД) '!M76</f>
        <v>0</v>
      </c>
      <c r="N54" s="145">
        <f>'Приложение 1 (ОТЧЕТНЫЙ ПЕРИОД) '!N76</f>
        <v>0</v>
      </c>
      <c r="O54" s="226"/>
      <c r="P54" s="273"/>
      <c r="Q54" s="347"/>
      <c r="R54" s="347"/>
      <c r="S54" s="263"/>
      <c r="T54" s="263"/>
      <c r="U54" s="263"/>
      <c r="V54" s="263"/>
      <c r="W54" s="248"/>
      <c r="X54" s="248"/>
      <c r="Y54" s="248"/>
      <c r="Z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6"/>
      <c r="AS54" s="246"/>
      <c r="AT54" s="246"/>
      <c r="AU54" s="246"/>
      <c r="AV54" s="246"/>
      <c r="AW54" s="246"/>
      <c r="AX54" s="246"/>
      <c r="AY54" s="246"/>
      <c r="AZ54" s="246"/>
    </row>
    <row r="55" spans="1:52" s="23" customFormat="1" ht="22.5" customHeight="1">
      <c r="A55" s="497"/>
      <c r="B55" s="132" t="s">
        <v>12</v>
      </c>
      <c r="C55" s="133"/>
      <c r="D55" s="134"/>
      <c r="E55" s="135" t="str">
        <f>'Приложение 1 (ОТЧЕТНЫЙ ПЕРИОД) '!E77</f>
        <v>указать плановое значение  2020 года по показателю</v>
      </c>
      <c r="F55" s="136">
        <f>'Приложение 1 (ОТЧЕТНЫЙ ПЕРИОД) '!F77</f>
        <v>0</v>
      </c>
      <c r="G55" s="136">
        <f>'Приложение 1 (ОТЧЕТНЫЙ ПЕРИОД) '!G77</f>
        <v>0</v>
      </c>
      <c r="H55" s="136">
        <f>'Приложение 1 (ОТЧЕТНЫЙ ПЕРИОД) '!H77</f>
        <v>0</v>
      </c>
      <c r="I55" s="136">
        <f>'Приложение 1 (ОТЧЕТНЫЙ ПЕРИОД) '!I77</f>
        <v>0</v>
      </c>
      <c r="J55" s="137"/>
      <c r="K55" s="138">
        <f>'Приложение 1 (ОТЧЕТНЫЙ ПЕРИОД) '!K77</f>
        <v>0</v>
      </c>
      <c r="L55" s="136">
        <f>'Приложение 1 (ОТЧЕТНЫЙ ПЕРИОД) '!L77</f>
        <v>0</v>
      </c>
      <c r="M55" s="136">
        <f>'Приложение 1 (ОТЧЕТНЫЙ ПЕРИОД) '!M77</f>
        <v>0</v>
      </c>
      <c r="N55" s="139">
        <f>'Приложение 1 (ОТЧЕТНЫЙ ПЕРИОД) '!N77</f>
        <v>0</v>
      </c>
      <c r="O55" s="226"/>
      <c r="P55" s="273"/>
      <c r="Q55" s="347"/>
      <c r="R55" s="347"/>
      <c r="S55" s="263"/>
      <c r="T55" s="263"/>
      <c r="U55" s="263"/>
      <c r="V55" s="263"/>
      <c r="W55" s="248"/>
      <c r="X55" s="248"/>
      <c r="Y55" s="248"/>
      <c r="Z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6"/>
      <c r="AS55" s="246"/>
      <c r="AT55" s="246"/>
      <c r="AU55" s="246"/>
      <c r="AV55" s="246"/>
      <c r="AW55" s="246"/>
      <c r="AX55" s="246"/>
      <c r="AY55" s="246"/>
      <c r="AZ55" s="246"/>
    </row>
    <row r="56" spans="1:52" s="23" customFormat="1" ht="93">
      <c r="A56" s="498" t="s">
        <v>71</v>
      </c>
      <c r="B56" s="140" t="s">
        <v>72</v>
      </c>
      <c r="C56" s="141"/>
      <c r="D56" s="142"/>
      <c r="E56" s="143">
        <f>'Приложение 1 (ОТЧЕТНЫЙ ПЕРИОД) '!E78</f>
        <v>0</v>
      </c>
      <c r="F56" s="143">
        <f>'Приложение 1 (ОТЧЕТНЫЙ ПЕРИОД) '!F78</f>
        <v>0</v>
      </c>
      <c r="G56" s="143">
        <f>'Приложение 1 (ОТЧЕТНЫЙ ПЕРИОД) '!G78</f>
        <v>0</v>
      </c>
      <c r="H56" s="143">
        <f>'Приложение 1 (ОТЧЕТНЫЙ ПЕРИОД) '!H78</f>
        <v>0</v>
      </c>
      <c r="I56" s="143">
        <f>'Приложение 1 (ОТЧЕТНЫЙ ПЕРИОД) '!I78</f>
        <v>0</v>
      </c>
      <c r="J56" s="143"/>
      <c r="K56" s="144">
        <f>'Приложение 1 (ОТЧЕТНЫЙ ПЕРИОД) '!K78</f>
        <v>0</v>
      </c>
      <c r="L56" s="143">
        <f>'Приложение 1 (ОТЧЕТНЫЙ ПЕРИОД) '!L78</f>
        <v>0</v>
      </c>
      <c r="M56" s="143">
        <f>'Приложение 1 (ОТЧЕТНЫЙ ПЕРИОД) '!M78</f>
        <v>0</v>
      </c>
      <c r="N56" s="145">
        <f>'Приложение 1 (ОТЧЕТНЫЙ ПЕРИОД) '!N78</f>
        <v>0</v>
      </c>
      <c r="O56" s="226"/>
      <c r="P56" s="273"/>
      <c r="Q56" s="347"/>
      <c r="R56" s="347"/>
      <c r="S56" s="263"/>
      <c r="T56" s="263"/>
      <c r="U56" s="263"/>
      <c r="V56" s="263"/>
      <c r="W56" s="248"/>
      <c r="X56" s="248"/>
      <c r="Y56" s="248"/>
      <c r="Z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6"/>
      <c r="AS56" s="246"/>
      <c r="AT56" s="246"/>
      <c r="AU56" s="246"/>
      <c r="AV56" s="246"/>
      <c r="AW56" s="246"/>
      <c r="AX56" s="246"/>
      <c r="AY56" s="246"/>
      <c r="AZ56" s="246"/>
    </row>
    <row r="57" spans="1:52" s="23" customFormat="1" ht="23.25" customHeight="1">
      <c r="A57" s="498"/>
      <c r="B57" s="348" t="s">
        <v>12</v>
      </c>
      <c r="C57" s="146"/>
      <c r="D57" s="147"/>
      <c r="E57" s="148" t="str">
        <f>'Приложение 1 (ОТЧЕТНЫЙ ПЕРИОД) '!E79</f>
        <v>указать плановое значение  2020 года по показателю</v>
      </c>
      <c r="F57" s="149">
        <f>'Приложение 1 (ОТЧЕТНЫЙ ПЕРИОД) '!F79</f>
        <v>0</v>
      </c>
      <c r="G57" s="149">
        <f>'Приложение 1 (ОТЧЕТНЫЙ ПЕРИОД) '!G79</f>
        <v>0</v>
      </c>
      <c r="H57" s="149">
        <f>'Приложение 1 (ОТЧЕТНЫЙ ПЕРИОД) '!H79</f>
        <v>0</v>
      </c>
      <c r="I57" s="149">
        <f>'Приложение 1 (ОТЧЕТНЫЙ ПЕРИОД) '!I79</f>
        <v>0</v>
      </c>
      <c r="J57" s="150"/>
      <c r="K57" s="151">
        <f>'Приложение 1 (ОТЧЕТНЫЙ ПЕРИОД) '!K79</f>
        <v>0</v>
      </c>
      <c r="L57" s="149">
        <f>'Приложение 1 (ОТЧЕТНЫЙ ПЕРИОД) '!L79</f>
        <v>0</v>
      </c>
      <c r="M57" s="149">
        <f>'Приложение 1 (ОТЧЕТНЫЙ ПЕРИОД) '!M79</f>
        <v>0</v>
      </c>
      <c r="N57" s="152">
        <f>'Приложение 1 (ОТЧЕТНЫЙ ПЕРИОД) '!N79</f>
        <v>0</v>
      </c>
      <c r="O57" s="226"/>
      <c r="P57" s="273"/>
      <c r="Q57" s="347"/>
      <c r="R57" s="347"/>
      <c r="S57" s="263"/>
      <c r="T57" s="263"/>
      <c r="U57" s="263"/>
      <c r="V57" s="263"/>
      <c r="W57" s="248"/>
      <c r="X57" s="248"/>
      <c r="Y57" s="248"/>
      <c r="Z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6"/>
      <c r="AS57" s="246"/>
      <c r="AT57" s="246"/>
      <c r="AU57" s="246"/>
      <c r="AV57" s="246"/>
      <c r="AW57" s="246"/>
      <c r="AX57" s="246"/>
      <c r="AY57" s="246"/>
      <c r="AZ57" s="246"/>
    </row>
    <row r="58" spans="4:52" s="23" customFormat="1" ht="9.75" customHeight="1">
      <c r="D58" s="344"/>
      <c r="E58" s="345"/>
      <c r="F58" s="345"/>
      <c r="G58" s="345"/>
      <c r="H58" s="345"/>
      <c r="I58" s="345"/>
      <c r="J58" s="345"/>
      <c r="K58" s="346"/>
      <c r="L58" s="345"/>
      <c r="M58" s="345"/>
      <c r="N58" s="345"/>
      <c r="O58" s="226"/>
      <c r="P58" s="273"/>
      <c r="Q58" s="248"/>
      <c r="R58" s="248"/>
      <c r="S58" s="263"/>
      <c r="T58" s="263"/>
      <c r="U58" s="263"/>
      <c r="V58" s="263"/>
      <c r="W58" s="248"/>
      <c r="X58" s="248"/>
      <c r="Y58" s="248"/>
      <c r="Z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6"/>
      <c r="AS58" s="246"/>
      <c r="AT58" s="246"/>
      <c r="AU58" s="246"/>
      <c r="AV58" s="246"/>
      <c r="AW58" s="246"/>
      <c r="AX58" s="246"/>
      <c r="AY58" s="246"/>
      <c r="AZ58" s="246"/>
    </row>
    <row r="59" spans="4:52" s="23" customFormat="1" ht="10.5" customHeight="1">
      <c r="D59" s="344"/>
      <c r="E59" s="345"/>
      <c r="F59" s="345"/>
      <c r="G59" s="345"/>
      <c r="H59" s="345"/>
      <c r="I59" s="345"/>
      <c r="J59" s="345"/>
      <c r="K59" s="346"/>
      <c r="L59" s="345"/>
      <c r="M59" s="345"/>
      <c r="N59" s="345"/>
      <c r="O59" s="226"/>
      <c r="P59" s="273"/>
      <c r="Q59" s="248"/>
      <c r="R59" s="248"/>
      <c r="S59" s="263"/>
      <c r="T59" s="263"/>
      <c r="U59" s="263"/>
      <c r="V59" s="263"/>
      <c r="W59" s="248"/>
      <c r="X59" s="248"/>
      <c r="Y59" s="248"/>
      <c r="Z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6"/>
      <c r="AS59" s="246"/>
      <c r="AT59" s="246"/>
      <c r="AU59" s="246"/>
      <c r="AV59" s="246"/>
      <c r="AW59" s="246"/>
      <c r="AX59" s="246"/>
      <c r="AY59" s="246"/>
      <c r="AZ59" s="246"/>
    </row>
    <row r="60" spans="1:52" s="23" customFormat="1" ht="39.75" customHeight="1">
      <c r="A60" s="54"/>
      <c r="B60" s="55"/>
      <c r="C60" s="55"/>
      <c r="D60" s="55"/>
      <c r="E60" s="56" t="s">
        <v>73</v>
      </c>
      <c r="F60" s="57" t="s">
        <v>74</v>
      </c>
      <c r="G60" s="58"/>
      <c r="H60" s="55"/>
      <c r="I60" s="55"/>
      <c r="J60" s="55"/>
      <c r="K60" s="59"/>
      <c r="L60" s="55"/>
      <c r="M60" s="55"/>
      <c r="N60" s="60"/>
      <c r="O60" s="246"/>
      <c r="P60" s="227"/>
      <c r="Q60" s="248"/>
      <c r="R60" s="248"/>
      <c r="S60" s="263"/>
      <c r="T60" s="263"/>
      <c r="U60" s="263"/>
      <c r="V60" s="263"/>
      <c r="W60" s="248"/>
      <c r="X60" s="248"/>
      <c r="Y60" s="248"/>
      <c r="Z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6"/>
      <c r="AS60" s="246"/>
      <c r="AT60" s="246"/>
      <c r="AU60" s="246"/>
      <c r="AV60" s="246"/>
      <c r="AW60" s="246"/>
      <c r="AX60" s="246"/>
      <c r="AY60" s="246"/>
      <c r="AZ60" s="246"/>
    </row>
    <row r="61" spans="1:52" s="23" customFormat="1" ht="40.5">
      <c r="A61" s="471" t="str">
        <f>E60</f>
        <v>III</v>
      </c>
      <c r="B61" s="112" t="s">
        <v>63</v>
      </c>
      <c r="C61" s="472"/>
      <c r="D61" s="328" t="s">
        <v>23</v>
      </c>
      <c r="E61" s="329">
        <f>'Приложение 1 (ОТЧЕТНЫЙ ПЕРИОД) '!E97</f>
        <v>8.6</v>
      </c>
      <c r="F61" s="329">
        <f>'Приложение 1 (ОТЧЕТНЫЙ ПЕРИОД) '!F97</f>
        <v>8.59</v>
      </c>
      <c r="G61" s="329">
        <f>'Приложение 1 (ОТЧЕТНЫЙ ПЕРИОД) '!G97</f>
        <v>8.59</v>
      </c>
      <c r="H61" s="329">
        <f>'Приложение 1 (ОТЧЕТНЫЙ ПЕРИОД) '!H97</f>
        <v>0</v>
      </c>
      <c r="I61" s="329">
        <f>'Приложение 1 (ОТЧЕТНЫЙ ПЕРИОД) '!I97</f>
        <v>0</v>
      </c>
      <c r="J61" s="526"/>
      <c r="K61" s="330">
        <f>'Приложение 1 (ОТЧЕТНЫЙ ПЕРИОД) '!K97</f>
        <v>0</v>
      </c>
      <c r="L61" s="329">
        <f>'Приложение 1 (ОТЧЕТНЫЙ ПЕРИОД) '!L97</f>
        <v>0</v>
      </c>
      <c r="M61" s="329">
        <f>'Приложение 1 (ОТЧЕТНЫЙ ПЕРИОД) '!M97</f>
        <v>0</v>
      </c>
      <c r="N61" s="331">
        <f>'Приложение 1 (ОТЧЕТНЫЙ ПЕРИОД) '!N97</f>
        <v>8.6</v>
      </c>
      <c r="O61" s="246"/>
      <c r="P61" s="227"/>
      <c r="Q61" s="248"/>
      <c r="R61" s="527" t="str">
        <f>B62</f>
        <v>ОБРАЗОВАНИЕ</v>
      </c>
      <c r="S61" s="332" t="str">
        <f>D61</f>
        <v>Всего</v>
      </c>
      <c r="T61" s="332">
        <f>E61</f>
        <v>8.6</v>
      </c>
      <c r="U61" s="332">
        <f>F61</f>
        <v>8.59</v>
      </c>
      <c r="V61" s="332">
        <f>G61</f>
        <v>8.59</v>
      </c>
      <c r="W61" s="332">
        <f>F61/E61%</f>
        <v>99.88372093023257</v>
      </c>
      <c r="X61" s="333">
        <f>G61/F61%</f>
        <v>100</v>
      </c>
      <c r="Y61" s="250">
        <f>V61/T61%</f>
        <v>99.88372093023257</v>
      </c>
      <c r="Z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6"/>
      <c r="AS61" s="246"/>
      <c r="AT61" s="246"/>
      <c r="AU61" s="246"/>
      <c r="AV61" s="246"/>
      <c r="AW61" s="246"/>
      <c r="AX61" s="246"/>
      <c r="AY61" s="246"/>
      <c r="AZ61" s="246"/>
    </row>
    <row r="62" spans="1:52" s="23" customFormat="1" ht="23.25" customHeight="1">
      <c r="A62" s="471"/>
      <c r="B62" s="474" t="str">
        <f>F60</f>
        <v>ОБРАЗОВАНИЕ</v>
      </c>
      <c r="C62" s="472"/>
      <c r="D62" s="118" t="s">
        <v>24</v>
      </c>
      <c r="E62" s="334">
        <f>'Приложение 1 (ОТЧЕТНЫЙ ПЕРИОД) '!E98</f>
        <v>3.28</v>
      </c>
      <c r="F62" s="334">
        <f>'Приложение 1 (ОТЧЕТНЫЙ ПЕРИОД) '!F98</f>
        <v>3.27</v>
      </c>
      <c r="G62" s="334">
        <f>'Приложение 1 (ОТЧЕТНЫЙ ПЕРИОД) '!G98</f>
        <v>3.27</v>
      </c>
      <c r="H62" s="334">
        <f>'Приложение 1 (ОТЧЕТНЫЙ ПЕРИОД) '!H98</f>
        <v>0</v>
      </c>
      <c r="I62" s="334">
        <f>'Приложение 1 (ОТЧЕТНЫЙ ПЕРИОД) '!I98</f>
        <v>0</v>
      </c>
      <c r="J62" s="526"/>
      <c r="K62" s="335">
        <f>'Приложение 1 (ОТЧЕТНЫЙ ПЕРИОД) '!K98</f>
        <v>0</v>
      </c>
      <c r="L62" s="334">
        <f>'Приложение 1 (ОТЧЕТНЫЙ ПЕРИОД) '!L98</f>
        <v>0</v>
      </c>
      <c r="M62" s="334">
        <f>'Приложение 1 (ОТЧЕТНЫЙ ПЕРИОД) '!M98</f>
        <v>0</v>
      </c>
      <c r="N62" s="336">
        <f>'Приложение 1 (ОТЧЕТНЫЙ ПЕРИОД) '!N98</f>
        <v>3.28</v>
      </c>
      <c r="O62" s="246"/>
      <c r="P62" s="227"/>
      <c r="Q62" s="248"/>
      <c r="R62" s="527"/>
      <c r="S62" s="251"/>
      <c r="T62" s="251"/>
      <c r="U62" s="251"/>
      <c r="V62" s="251"/>
      <c r="W62" s="252"/>
      <c r="X62" s="253"/>
      <c r="Y62" s="248"/>
      <c r="Z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6"/>
      <c r="AS62" s="246"/>
      <c r="AT62" s="246"/>
      <c r="AU62" s="246"/>
      <c r="AV62" s="246"/>
      <c r="AW62" s="246"/>
      <c r="AX62" s="246"/>
      <c r="AY62" s="246"/>
      <c r="AZ62" s="246"/>
    </row>
    <row r="63" spans="1:52" s="23" customFormat="1" ht="23.25" customHeight="1">
      <c r="A63" s="471"/>
      <c r="B63" s="474"/>
      <c r="C63" s="472"/>
      <c r="D63" s="118" t="s">
        <v>25</v>
      </c>
      <c r="E63" s="334">
        <f>'Приложение 1 (ОТЧЕТНЫЙ ПЕРИОД) '!E99</f>
        <v>0.07</v>
      </c>
      <c r="F63" s="334">
        <f>'Приложение 1 (ОТЧЕТНЫЙ ПЕРИОД) '!F99</f>
        <v>0.07</v>
      </c>
      <c r="G63" s="334">
        <f>'Приложение 1 (ОТЧЕТНЫЙ ПЕРИОД) '!G99</f>
        <v>0.07</v>
      </c>
      <c r="H63" s="334">
        <f>'Приложение 1 (ОТЧЕТНЫЙ ПЕРИОД) '!H99</f>
        <v>0</v>
      </c>
      <c r="I63" s="334">
        <f>'Приложение 1 (ОТЧЕТНЫЙ ПЕРИОД) '!I99</f>
        <v>0</v>
      </c>
      <c r="J63" s="526"/>
      <c r="K63" s="335">
        <f>'Приложение 1 (ОТЧЕТНЫЙ ПЕРИОД) '!K99</f>
        <v>0</v>
      </c>
      <c r="L63" s="334">
        <f>'Приложение 1 (ОТЧЕТНЫЙ ПЕРИОД) '!L99</f>
        <v>0</v>
      </c>
      <c r="M63" s="334">
        <f>'Приложение 1 (ОТЧЕТНЫЙ ПЕРИОД) '!M99</f>
        <v>0</v>
      </c>
      <c r="N63" s="336">
        <f>'Приложение 1 (ОТЧЕТНЫЙ ПЕРИОД) '!N99</f>
        <v>0.07</v>
      </c>
      <c r="O63" s="246"/>
      <c r="P63" s="227"/>
      <c r="Q63" s="248"/>
      <c r="R63" s="527"/>
      <c r="S63" s="251"/>
      <c r="T63" s="251"/>
      <c r="U63" s="251"/>
      <c r="V63" s="251"/>
      <c r="W63" s="252"/>
      <c r="X63" s="253"/>
      <c r="Y63" s="248"/>
      <c r="Z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6"/>
      <c r="AS63" s="246"/>
      <c r="AT63" s="246"/>
      <c r="AU63" s="246"/>
      <c r="AV63" s="246"/>
      <c r="AW63" s="246"/>
      <c r="AX63" s="246"/>
      <c r="AY63" s="246"/>
      <c r="AZ63" s="246"/>
    </row>
    <row r="64" spans="1:52" s="23" customFormat="1" ht="23.25" customHeight="1">
      <c r="A64" s="471"/>
      <c r="B64" s="474"/>
      <c r="C64" s="472"/>
      <c r="D64" s="124" t="s">
        <v>26</v>
      </c>
      <c r="E64" s="337">
        <f>'Приложение 1 (ОТЧЕТНЫЙ ПЕРИОД) '!E100</f>
        <v>5.25</v>
      </c>
      <c r="F64" s="337">
        <f>'Приложение 1 (ОТЧЕТНЫЙ ПЕРИОД) '!F100</f>
        <v>5.25</v>
      </c>
      <c r="G64" s="337">
        <f>'Приложение 1 (ОТЧЕТНЫЙ ПЕРИОД) '!G100</f>
        <v>5.25</v>
      </c>
      <c r="H64" s="337">
        <f>'Приложение 1 (ОТЧЕТНЫЙ ПЕРИОД) '!H100</f>
        <v>0</v>
      </c>
      <c r="I64" s="337">
        <f>'Приложение 1 (ОТЧЕТНЫЙ ПЕРИОД) '!I100</f>
        <v>0</v>
      </c>
      <c r="J64" s="526"/>
      <c r="K64" s="338">
        <f>'Приложение 1 (ОТЧЕТНЫЙ ПЕРИОД) '!K100</f>
        <v>0</v>
      </c>
      <c r="L64" s="337">
        <f>'Приложение 1 (ОТЧЕТНЫЙ ПЕРИОД) '!L100</f>
        <v>0</v>
      </c>
      <c r="M64" s="337">
        <f>'Приложение 1 (ОТЧЕТНЫЙ ПЕРИОД) '!M100</f>
        <v>0</v>
      </c>
      <c r="N64" s="339">
        <f>'Приложение 1 (ОТЧЕТНЫЙ ПЕРИОД) '!N100</f>
        <v>5.25</v>
      </c>
      <c r="O64" s="246"/>
      <c r="P64" s="227"/>
      <c r="Q64" s="248"/>
      <c r="R64" s="527"/>
      <c r="S64" s="254"/>
      <c r="T64" s="254"/>
      <c r="U64" s="254"/>
      <c r="V64" s="254"/>
      <c r="W64" s="255"/>
      <c r="X64" s="256"/>
      <c r="Y64" s="248"/>
      <c r="Z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6"/>
      <c r="AS64" s="246"/>
      <c r="AT64" s="246"/>
      <c r="AU64" s="246"/>
      <c r="AV64" s="246"/>
      <c r="AW64" s="246"/>
      <c r="AX64" s="246"/>
      <c r="AY64" s="246"/>
      <c r="AZ64" s="246"/>
    </row>
    <row r="65" spans="3:52" s="23" customFormat="1" ht="23.25">
      <c r="C65" s="340"/>
      <c r="D65" s="341" t="s">
        <v>232</v>
      </c>
      <c r="E65" s="342">
        <f>E62+E63+E64</f>
        <v>8.6</v>
      </c>
      <c r="F65" s="342">
        <f>F62+F63+F64</f>
        <v>8.59</v>
      </c>
      <c r="G65" s="342">
        <f>G62+G63+G64</f>
        <v>8.59</v>
      </c>
      <c r="H65" s="342">
        <f>H62+H63+H64</f>
        <v>0</v>
      </c>
      <c r="I65" s="342">
        <f>I62+I63+I64</f>
        <v>0</v>
      </c>
      <c r="J65" s="342"/>
      <c r="K65" s="343">
        <f>K62+K63+K64</f>
        <v>0</v>
      </c>
      <c r="L65" s="342">
        <f>L62+L63+L64</f>
        <v>0</v>
      </c>
      <c r="M65" s="342">
        <f>M62+M63+M64</f>
        <v>0</v>
      </c>
      <c r="N65" s="342">
        <f>N62+N63+N64</f>
        <v>8.6</v>
      </c>
      <c r="O65" s="294"/>
      <c r="P65" s="295">
        <f>SUM(E65:O65)</f>
        <v>34.379999999999995</v>
      </c>
      <c r="Q65" s="248"/>
      <c r="R65" s="248"/>
      <c r="S65" s="263"/>
      <c r="T65" s="263"/>
      <c r="U65" s="263"/>
      <c r="V65" s="263"/>
      <c r="W65" s="248"/>
      <c r="X65" s="248"/>
      <c r="Y65" s="248"/>
      <c r="Z65" s="248"/>
      <c r="AA65" s="248"/>
      <c r="AB65" s="263"/>
      <c r="AC65" s="263"/>
      <c r="AD65" s="263"/>
      <c r="AE65" s="263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6"/>
      <c r="AS65" s="246"/>
      <c r="AT65" s="246"/>
      <c r="AU65" s="246"/>
      <c r="AV65" s="246"/>
      <c r="AW65" s="246"/>
      <c r="AX65" s="246"/>
      <c r="AY65" s="246"/>
      <c r="AZ65" s="246"/>
    </row>
    <row r="66" spans="4:52" s="23" customFormat="1" ht="23.25">
      <c r="D66" s="344" t="s">
        <v>232</v>
      </c>
      <c r="E66" s="345">
        <f>E65-E61</f>
        <v>0</v>
      </c>
      <c r="F66" s="345">
        <f>F65-F61</f>
        <v>0</v>
      </c>
      <c r="G66" s="345">
        <f>G65-G61</f>
        <v>0</v>
      </c>
      <c r="H66" s="345">
        <f>H65-H61</f>
        <v>0</v>
      </c>
      <c r="I66" s="345">
        <f>I65-I61</f>
        <v>0</v>
      </c>
      <c r="J66" s="345"/>
      <c r="K66" s="346">
        <f>K65-K61</f>
        <v>0</v>
      </c>
      <c r="L66" s="345">
        <f>L65-L61</f>
        <v>0</v>
      </c>
      <c r="M66" s="345">
        <f>M65-M61</f>
        <v>0</v>
      </c>
      <c r="N66" s="345">
        <f>N65-N61</f>
        <v>0</v>
      </c>
      <c r="O66" s="226"/>
      <c r="P66" s="273">
        <f>SUM(E66:O66)</f>
        <v>0</v>
      </c>
      <c r="Q66" s="248"/>
      <c r="R66" s="248"/>
      <c r="S66" s="263"/>
      <c r="T66" s="263"/>
      <c r="U66" s="263"/>
      <c r="V66" s="263"/>
      <c r="W66" s="248"/>
      <c r="X66" s="248"/>
      <c r="Y66" s="248"/>
      <c r="Z66" s="248"/>
      <c r="AA66" s="248"/>
      <c r="AB66" s="263"/>
      <c r="AC66" s="263"/>
      <c r="AD66" s="263"/>
      <c r="AE66" s="263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6"/>
      <c r="AS66" s="246"/>
      <c r="AT66" s="246"/>
      <c r="AU66" s="246"/>
      <c r="AV66" s="246"/>
      <c r="AW66" s="246"/>
      <c r="AX66" s="246"/>
      <c r="AY66" s="246"/>
      <c r="AZ66" s="246"/>
    </row>
    <row r="67" spans="1:52" s="23" customFormat="1" ht="57.75" customHeight="1">
      <c r="A67" s="54"/>
      <c r="B67" s="55"/>
      <c r="C67" s="55"/>
      <c r="D67" s="55"/>
      <c r="E67" s="56" t="s">
        <v>82</v>
      </c>
      <c r="F67" s="57" t="s">
        <v>83</v>
      </c>
      <c r="G67" s="58"/>
      <c r="H67" s="55"/>
      <c r="I67" s="55"/>
      <c r="J67" s="55"/>
      <c r="K67" s="59"/>
      <c r="L67" s="55"/>
      <c r="M67" s="55"/>
      <c r="N67" s="60"/>
      <c r="O67" s="246"/>
      <c r="P67" s="227"/>
      <c r="Q67" s="248"/>
      <c r="R67" s="248"/>
      <c r="S67" s="263"/>
      <c r="T67" s="263"/>
      <c r="U67" s="263"/>
      <c r="V67" s="263"/>
      <c r="W67" s="248"/>
      <c r="X67" s="248"/>
      <c r="Y67" s="248"/>
      <c r="Z67" s="248"/>
      <c r="AA67" s="248"/>
      <c r="AB67" s="263"/>
      <c r="AC67" s="263"/>
      <c r="AD67" s="263"/>
      <c r="AE67" s="263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6"/>
      <c r="AS67" s="246"/>
      <c r="AT67" s="246"/>
      <c r="AU67" s="246"/>
      <c r="AV67" s="246"/>
      <c r="AW67" s="246"/>
      <c r="AX67" s="246"/>
      <c r="AY67" s="246"/>
      <c r="AZ67" s="246"/>
    </row>
    <row r="68" spans="1:52" s="23" customFormat="1" ht="40.5">
      <c r="A68" s="528" t="str">
        <f>E67</f>
        <v>IV</v>
      </c>
      <c r="B68" s="112" t="s">
        <v>63</v>
      </c>
      <c r="C68" s="529"/>
      <c r="D68" s="328" t="s">
        <v>23</v>
      </c>
      <c r="E68" s="329">
        <f>'Приложение 1 (ОТЧЕТНЫЙ ПЕРИОД) '!E133</f>
        <v>97.00070759</v>
      </c>
      <c r="F68" s="329">
        <f>'Приложение 1 (ОТЧЕТНЫЙ ПЕРИОД) '!F133</f>
        <v>93.448879</v>
      </c>
      <c r="G68" s="329">
        <f>'Приложение 1 (ОТЧЕТНЫЙ ПЕРИОД) '!G133</f>
        <v>93.448879</v>
      </c>
      <c r="H68" s="329">
        <f>'Приложение 1 (ОТЧЕТНЫЙ ПЕРИОД) '!H133</f>
        <v>63.54217799999999</v>
      </c>
      <c r="I68" s="329">
        <f>'Приложение 1 (ОТЧЕТНЫЙ ПЕРИОД) '!I133</f>
        <v>34.085606999999996</v>
      </c>
      <c r="J68" s="526"/>
      <c r="K68" s="330">
        <f>'Приложение 1 (ОТЧЕТНЫЙ ПЕРИОД) '!K133</f>
        <v>34.076</v>
      </c>
      <c r="L68" s="329">
        <f>'Приложение 1 (ОТЧЕТНЫЙ ПЕРИОД) '!L133</f>
        <v>0</v>
      </c>
      <c r="M68" s="329">
        <f>'Приложение 1 (ОТЧЕТНЫЙ ПЕРИОД) '!M133</f>
        <v>0</v>
      </c>
      <c r="N68" s="331">
        <f>'Приложение 1 (ОТЧЕТНЫЙ ПЕРИОД) '!N133</f>
        <v>228.70449259</v>
      </c>
      <c r="O68" s="246"/>
      <c r="P68" s="227"/>
      <c r="Q68" s="248"/>
      <c r="R68" s="527" t="str">
        <f>B69</f>
        <v>ЖИЛЬЕ И ГОРОДСКАЯ СРЕДА</v>
      </c>
      <c r="S68" s="332" t="str">
        <f>D68</f>
        <v>Всего</v>
      </c>
      <c r="T68" s="332">
        <f>E68</f>
        <v>97.00070759</v>
      </c>
      <c r="U68" s="332">
        <f>F68</f>
        <v>93.448879</v>
      </c>
      <c r="V68" s="332">
        <f>G68</f>
        <v>93.448879</v>
      </c>
      <c r="W68" s="332">
        <f>F68/E68%</f>
        <v>96.33834775204654</v>
      </c>
      <c r="X68" s="333">
        <f>G68/F68%</f>
        <v>100</v>
      </c>
      <c r="Y68" s="250">
        <f>V68/T68%</f>
        <v>96.33834775204654</v>
      </c>
      <c r="Z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6"/>
      <c r="AS68" s="246"/>
      <c r="AT68" s="246"/>
      <c r="AU68" s="246"/>
      <c r="AV68" s="246"/>
      <c r="AW68" s="246"/>
      <c r="AX68" s="246"/>
      <c r="AY68" s="246"/>
      <c r="AZ68" s="246"/>
    </row>
    <row r="69" spans="1:52" s="23" customFormat="1" ht="20.25" customHeight="1">
      <c r="A69" s="528"/>
      <c r="B69" s="474" t="str">
        <f>F67</f>
        <v>ЖИЛЬЕ И ГОРОДСКАЯ СРЕДА</v>
      </c>
      <c r="C69" s="529"/>
      <c r="D69" s="118" t="s">
        <v>24</v>
      </c>
      <c r="E69" s="334">
        <f>'Приложение 1 (ОТЧЕТНЫЙ ПЕРИОД) '!E134</f>
        <v>72.66300000000001</v>
      </c>
      <c r="F69" s="334">
        <f>'Приложение 1 (ОТЧЕТНЫЙ ПЕРИОД) '!F134</f>
        <v>70.09100000000001</v>
      </c>
      <c r="G69" s="334">
        <f>'Приложение 1 (ОТЧЕТНЫЙ ПЕРИОД) '!G134</f>
        <v>70.09100000000001</v>
      </c>
      <c r="H69" s="334">
        <f>'Приложение 1 (ОТЧЕТНЫЙ ПЕРИОД) '!H134</f>
        <v>53.998</v>
      </c>
      <c r="I69" s="334">
        <f>'Приложение 1 (ОТЧЕТНЫЙ ПЕРИОД) '!I134</f>
        <v>31.718981</v>
      </c>
      <c r="J69" s="526"/>
      <c r="K69" s="335">
        <f>'Приложение 1 (ОТЧЕТНЫЙ ПЕРИОД) '!K134</f>
        <v>33.228</v>
      </c>
      <c r="L69" s="334">
        <f>'Приложение 1 (ОТЧЕТНЫЙ ПЕРИОД) '!L134</f>
        <v>0</v>
      </c>
      <c r="M69" s="334">
        <f>'Приложение 1 (ОТЧЕТНЫЙ ПЕРИОД) '!M134</f>
        <v>0</v>
      </c>
      <c r="N69" s="336">
        <f>'Приложение 1 (ОТЧЕТНЫЙ ПЕРИОД) '!N134</f>
        <v>191.607981</v>
      </c>
      <c r="O69" s="246"/>
      <c r="P69" s="227"/>
      <c r="Q69" s="248"/>
      <c r="R69" s="527"/>
      <c r="S69" s="251"/>
      <c r="T69" s="251"/>
      <c r="U69" s="251"/>
      <c r="V69" s="251"/>
      <c r="W69" s="252"/>
      <c r="X69" s="253"/>
      <c r="Y69" s="248"/>
      <c r="Z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6"/>
      <c r="AS69" s="246"/>
      <c r="AT69" s="246"/>
      <c r="AU69" s="246"/>
      <c r="AV69" s="246"/>
      <c r="AW69" s="246"/>
      <c r="AX69" s="246"/>
      <c r="AY69" s="246"/>
      <c r="AZ69" s="246"/>
    </row>
    <row r="70" spans="1:52" s="23" customFormat="1" ht="20.25" customHeight="1">
      <c r="A70" s="528"/>
      <c r="B70" s="474"/>
      <c r="C70" s="529"/>
      <c r="D70" s="118" t="s">
        <v>25</v>
      </c>
      <c r="E70" s="334">
        <f>'Приложение 1 (ОТЧЕТНЫЙ ПЕРИОД) '!E135</f>
        <v>13.100999999999999</v>
      </c>
      <c r="F70" s="334">
        <f>'Приложение 1 (ОТЧЕТНЫЙ ПЕРИОД) '!F135</f>
        <v>12.202</v>
      </c>
      <c r="G70" s="334">
        <f>'Приложение 1 (ОТЧЕТНЫЙ ПЕРИОД) '!G135</f>
        <v>12.202</v>
      </c>
      <c r="H70" s="334">
        <f>'Приложение 1 (ОТЧЕТНЫЙ ПЕРИОД) '!H135</f>
        <v>6.754878000000001</v>
      </c>
      <c r="I70" s="334">
        <f>'Приложение 1 (ОТЧЕТНЫЙ ПЕРИОД) '!I135</f>
        <v>0.647326</v>
      </c>
      <c r="J70" s="526"/>
      <c r="K70" s="335">
        <f>'Приложение 1 (ОТЧЕТНЫЙ ПЕРИОД) '!K135</f>
        <v>0.678</v>
      </c>
      <c r="L70" s="334">
        <f>'Приложение 1 (ОТЧЕТНЫЙ ПЕРИОД) '!L135</f>
        <v>0</v>
      </c>
      <c r="M70" s="334">
        <f>'Приложение 1 (ОТЧЕТНЫЙ ПЕРИОД) '!M135</f>
        <v>0</v>
      </c>
      <c r="N70" s="336">
        <f>'Приложение 1 (ОТЧЕТНЫЙ ПЕРИОД) '!N135</f>
        <v>21.181204</v>
      </c>
      <c r="O70" s="246"/>
      <c r="P70" s="227"/>
      <c r="Q70" s="248"/>
      <c r="R70" s="527"/>
      <c r="S70" s="251"/>
      <c r="T70" s="251"/>
      <c r="U70" s="251"/>
      <c r="V70" s="251"/>
      <c r="W70" s="252"/>
      <c r="X70" s="253"/>
      <c r="Y70" s="248"/>
      <c r="Z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6"/>
      <c r="AS70" s="246"/>
      <c r="AT70" s="246"/>
      <c r="AU70" s="246"/>
      <c r="AV70" s="246"/>
      <c r="AW70" s="246"/>
      <c r="AX70" s="246"/>
      <c r="AY70" s="246"/>
      <c r="AZ70" s="246"/>
    </row>
    <row r="71" spans="1:52" s="23" customFormat="1" ht="21" customHeight="1">
      <c r="A71" s="528"/>
      <c r="B71" s="474"/>
      <c r="C71" s="529"/>
      <c r="D71" s="124" t="s">
        <v>26</v>
      </c>
      <c r="E71" s="337">
        <f>'Приложение 1 (ОТЧЕТНЫЙ ПЕРИОД) '!E136</f>
        <v>11.23670759</v>
      </c>
      <c r="F71" s="337">
        <f>'Приложение 1 (ОТЧЕТНЫЙ ПЕРИОД) '!F136</f>
        <v>11.155879</v>
      </c>
      <c r="G71" s="337">
        <f>'Приложение 1 (ОТЧЕТНЫЙ ПЕРИОД) '!G136</f>
        <v>11.155879</v>
      </c>
      <c r="H71" s="337">
        <f>'Приложение 1 (ОТЧЕТНЫЙ ПЕРИОД) '!H136</f>
        <v>2.7893</v>
      </c>
      <c r="I71" s="337">
        <f>'Приложение 1 (ОТЧЕТНЫЙ ПЕРИОД) '!I136</f>
        <v>1.7193</v>
      </c>
      <c r="J71" s="526"/>
      <c r="K71" s="338">
        <f>'Приложение 1 (ОТЧЕТНЫЙ ПЕРИОД) '!K136</f>
        <v>0.17</v>
      </c>
      <c r="L71" s="337">
        <f>'Приложение 1 (ОТЧЕТНЫЙ ПЕРИОД) '!L136</f>
        <v>0</v>
      </c>
      <c r="M71" s="337">
        <f>'Приложение 1 (ОТЧЕТНЫЙ ПЕРИОД) '!M136</f>
        <v>0</v>
      </c>
      <c r="N71" s="339">
        <f>'Приложение 1 (ОТЧЕТНЫЙ ПЕРИОД) '!N136</f>
        <v>15.91530759</v>
      </c>
      <c r="O71" s="246"/>
      <c r="P71" s="227"/>
      <c r="Q71" s="248"/>
      <c r="R71" s="527"/>
      <c r="S71" s="254"/>
      <c r="T71" s="254"/>
      <c r="U71" s="254"/>
      <c r="V71" s="254"/>
      <c r="W71" s="255"/>
      <c r="X71" s="256"/>
      <c r="Y71" s="248"/>
      <c r="Z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6"/>
      <c r="AS71" s="246"/>
      <c r="AT71" s="246"/>
      <c r="AU71" s="246"/>
      <c r="AV71" s="246"/>
      <c r="AW71" s="246"/>
      <c r="AX71" s="246"/>
      <c r="AY71" s="246"/>
      <c r="AZ71" s="246"/>
    </row>
    <row r="72" spans="3:52" s="23" customFormat="1" ht="23.25">
      <c r="C72" s="340"/>
      <c r="D72" s="341" t="s">
        <v>232</v>
      </c>
      <c r="E72" s="342">
        <f>E69+E70+E71</f>
        <v>97.00070759</v>
      </c>
      <c r="F72" s="342">
        <f>F69+F70+F71</f>
        <v>93.448879</v>
      </c>
      <c r="G72" s="342">
        <f>G69+G70+G71</f>
        <v>93.448879</v>
      </c>
      <c r="H72" s="342">
        <f>H69+H70+H71</f>
        <v>63.54217799999999</v>
      </c>
      <c r="I72" s="342">
        <f>I69+I70+I71</f>
        <v>34.085606999999996</v>
      </c>
      <c r="J72" s="342"/>
      <c r="K72" s="343">
        <f>K69+K70+K71</f>
        <v>34.076</v>
      </c>
      <c r="L72" s="342">
        <f>L69+L70+L71</f>
        <v>0</v>
      </c>
      <c r="M72" s="342">
        <f>M69+M70+M71</f>
        <v>0</v>
      </c>
      <c r="N72" s="342">
        <f>N69+N70+N71</f>
        <v>228.70449259</v>
      </c>
      <c r="O72" s="294"/>
      <c r="P72" s="295">
        <f>SUM(E72:O72)</f>
        <v>644.30674318</v>
      </c>
      <c r="Q72" s="248"/>
      <c r="R72" s="248"/>
      <c r="S72" s="263"/>
      <c r="T72" s="263"/>
      <c r="U72" s="263"/>
      <c r="V72" s="263"/>
      <c r="W72" s="248"/>
      <c r="X72" s="248"/>
      <c r="Y72" s="248"/>
      <c r="Z72" s="248"/>
      <c r="AA72" s="248"/>
      <c r="AB72" s="263"/>
      <c r="AC72" s="263"/>
      <c r="AD72" s="263"/>
      <c r="AE72" s="263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6"/>
      <c r="AS72" s="246"/>
      <c r="AT72" s="246"/>
      <c r="AU72" s="246"/>
      <c r="AV72" s="246"/>
      <c r="AW72" s="246"/>
      <c r="AX72" s="246"/>
      <c r="AY72" s="246"/>
      <c r="AZ72" s="246"/>
    </row>
    <row r="73" spans="4:52" s="23" customFormat="1" ht="23.25">
      <c r="D73" s="344" t="s">
        <v>232</v>
      </c>
      <c r="E73" s="345">
        <f>E72-E68</f>
        <v>0</v>
      </c>
      <c r="F73" s="345">
        <f>F72-F68</f>
        <v>0</v>
      </c>
      <c r="G73" s="345">
        <f>G72-G68</f>
        <v>0</v>
      </c>
      <c r="H73" s="345">
        <f>H72-H68</f>
        <v>0</v>
      </c>
      <c r="I73" s="345">
        <f>I72-I68</f>
        <v>0</v>
      </c>
      <c r="J73" s="345"/>
      <c r="K73" s="346">
        <f>K72-K68</f>
        <v>0</v>
      </c>
      <c r="L73" s="345">
        <f>L72-L68</f>
        <v>0</v>
      </c>
      <c r="M73" s="345">
        <f>M72-M68</f>
        <v>0</v>
      </c>
      <c r="N73" s="345">
        <f>N72-N68</f>
        <v>0</v>
      </c>
      <c r="O73" s="226"/>
      <c r="P73" s="273">
        <f>SUM(E73:O73)</f>
        <v>0</v>
      </c>
      <c r="Q73" s="248"/>
      <c r="R73" s="248"/>
      <c r="S73" s="263"/>
      <c r="T73" s="263"/>
      <c r="U73" s="263"/>
      <c r="V73" s="263"/>
      <c r="W73" s="248"/>
      <c r="X73" s="248"/>
      <c r="Y73" s="248"/>
      <c r="Z73" s="248"/>
      <c r="AA73" s="248"/>
      <c r="AB73" s="263"/>
      <c r="AC73" s="263"/>
      <c r="AD73" s="263"/>
      <c r="AE73" s="263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6"/>
      <c r="AS73" s="246"/>
      <c r="AT73" s="246"/>
      <c r="AU73" s="246"/>
      <c r="AV73" s="246"/>
      <c r="AW73" s="246"/>
      <c r="AX73" s="246"/>
      <c r="AY73" s="246"/>
      <c r="AZ73" s="246"/>
    </row>
    <row r="74" spans="1:52" s="23" customFormat="1" ht="53.25" customHeight="1">
      <c r="A74" s="54"/>
      <c r="B74" s="55"/>
      <c r="C74" s="55"/>
      <c r="D74" s="55"/>
      <c r="E74" s="56" t="s">
        <v>95</v>
      </c>
      <c r="F74" s="57" t="s">
        <v>96</v>
      </c>
      <c r="G74" s="58"/>
      <c r="H74" s="55"/>
      <c r="I74" s="55"/>
      <c r="J74" s="55"/>
      <c r="K74" s="59"/>
      <c r="L74" s="55"/>
      <c r="M74" s="55"/>
      <c r="N74" s="60"/>
      <c r="O74" s="246"/>
      <c r="P74" s="227"/>
      <c r="Q74" s="248"/>
      <c r="R74" s="248"/>
      <c r="S74" s="263"/>
      <c r="T74" s="263"/>
      <c r="U74" s="263"/>
      <c r="V74" s="263"/>
      <c r="W74" s="248"/>
      <c r="X74" s="248"/>
      <c r="Y74" s="248"/>
      <c r="Z74" s="248"/>
      <c r="AA74" s="248"/>
      <c r="AB74" s="263"/>
      <c r="AC74" s="263"/>
      <c r="AD74" s="263"/>
      <c r="AE74" s="263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6"/>
      <c r="AS74" s="246"/>
      <c r="AT74" s="246"/>
      <c r="AU74" s="246"/>
      <c r="AV74" s="246"/>
      <c r="AW74" s="246"/>
      <c r="AX74" s="246"/>
      <c r="AY74" s="246"/>
      <c r="AZ74" s="246"/>
    </row>
    <row r="75" spans="1:52" s="23" customFormat="1" ht="40.5">
      <c r="A75" s="471" t="str">
        <f>E74</f>
        <v>V</v>
      </c>
      <c r="B75" s="112" t="s">
        <v>63</v>
      </c>
      <c r="C75" s="472"/>
      <c r="D75" s="328" t="s">
        <v>23</v>
      </c>
      <c r="E75" s="329">
        <f>'Приложение 1 (ОТЧЕТНЫЙ ПЕРИОД) '!E146</f>
        <v>142.75</v>
      </c>
      <c r="F75" s="329">
        <f>'Приложение 1 (ОТЧЕТНЫЙ ПЕРИОД) '!F146</f>
        <v>142.75</v>
      </c>
      <c r="G75" s="329">
        <f>'Приложение 1 (ОТЧЕТНЫЙ ПЕРИОД) '!G146</f>
        <v>142.75</v>
      </c>
      <c r="H75" s="329">
        <f>'Приложение 1 (ОТЧЕТНЫЙ ПЕРИОД) '!H146</f>
        <v>0</v>
      </c>
      <c r="I75" s="329">
        <f>'Приложение 1 (ОТЧЕТНЫЙ ПЕРИОД) '!I146</f>
        <v>0</v>
      </c>
      <c r="J75" s="526"/>
      <c r="K75" s="330">
        <f>'Приложение 1 (ОТЧЕТНЫЙ ПЕРИОД) '!K146</f>
        <v>0</v>
      </c>
      <c r="L75" s="329">
        <f>'Приложение 1 (ОТЧЕТНЫЙ ПЕРИОД) '!L146</f>
        <v>0</v>
      </c>
      <c r="M75" s="329">
        <f>'Приложение 1 (ОТЧЕТНЫЙ ПЕРИОД) '!M146</f>
        <v>0</v>
      </c>
      <c r="N75" s="331">
        <f>'Приложение 1 (ОТЧЕТНЫЙ ПЕРИОД) '!N146</f>
        <v>142.75</v>
      </c>
      <c r="O75" s="246"/>
      <c r="P75" s="227"/>
      <c r="Q75" s="248"/>
      <c r="R75" s="527" t="str">
        <f>B76</f>
        <v>ЭКОЛОГИЯ</v>
      </c>
      <c r="S75" s="332" t="str">
        <f>D75</f>
        <v>Всего</v>
      </c>
      <c r="T75" s="332">
        <f>E75</f>
        <v>142.75</v>
      </c>
      <c r="U75" s="332">
        <f>F75</f>
        <v>142.75</v>
      </c>
      <c r="V75" s="332">
        <f>G75</f>
        <v>142.75</v>
      </c>
      <c r="W75" s="332">
        <f>F75/E75%</f>
        <v>100</v>
      </c>
      <c r="X75" s="333">
        <f>G75/F75%</f>
        <v>100</v>
      </c>
      <c r="Y75" s="250">
        <f>V75/T75%</f>
        <v>100</v>
      </c>
      <c r="Z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6"/>
      <c r="AS75" s="246"/>
      <c r="AT75" s="246"/>
      <c r="AU75" s="246"/>
      <c r="AV75" s="246"/>
      <c r="AW75" s="246"/>
      <c r="AX75" s="246"/>
      <c r="AY75" s="246"/>
      <c r="AZ75" s="246"/>
    </row>
    <row r="76" spans="1:52" s="23" customFormat="1" ht="23.25" customHeight="1">
      <c r="A76" s="471"/>
      <c r="B76" s="474" t="str">
        <f>F74</f>
        <v>ЭКОЛОГИЯ</v>
      </c>
      <c r="C76" s="472"/>
      <c r="D76" s="118" t="s">
        <v>24</v>
      </c>
      <c r="E76" s="334">
        <f>'Приложение 1 (ОТЧЕТНЫЙ ПЕРИОД) '!E147</f>
        <v>139.895</v>
      </c>
      <c r="F76" s="334">
        <f>'Приложение 1 (ОТЧЕТНЫЙ ПЕРИОД) '!F147</f>
        <v>139.895</v>
      </c>
      <c r="G76" s="334">
        <f>'Приложение 1 (ОТЧЕТНЫЙ ПЕРИОД) '!G147</f>
        <v>139.895</v>
      </c>
      <c r="H76" s="334">
        <f>'Приложение 1 (ОТЧЕТНЫЙ ПЕРИОД) '!H147</f>
        <v>0</v>
      </c>
      <c r="I76" s="334">
        <f>'Приложение 1 (ОТЧЕТНЫЙ ПЕРИОД) '!I147</f>
        <v>0</v>
      </c>
      <c r="J76" s="526"/>
      <c r="K76" s="335">
        <f>'Приложение 1 (ОТЧЕТНЫЙ ПЕРИОД) '!K147</f>
        <v>0</v>
      </c>
      <c r="L76" s="334">
        <f>'Приложение 1 (ОТЧЕТНЫЙ ПЕРИОД) '!L147</f>
        <v>0</v>
      </c>
      <c r="M76" s="334">
        <f>'Приложение 1 (ОТЧЕТНЫЙ ПЕРИОД) '!M147</f>
        <v>0</v>
      </c>
      <c r="N76" s="336">
        <f>'Приложение 1 (ОТЧЕТНЫЙ ПЕРИОД) '!N147</f>
        <v>139.895</v>
      </c>
      <c r="O76" s="246"/>
      <c r="P76" s="227"/>
      <c r="Q76" s="248"/>
      <c r="R76" s="527"/>
      <c r="S76" s="251"/>
      <c r="T76" s="251"/>
      <c r="U76" s="251"/>
      <c r="V76" s="251"/>
      <c r="W76" s="252"/>
      <c r="X76" s="253"/>
      <c r="Y76" s="248"/>
      <c r="Z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6"/>
      <c r="AS76" s="246"/>
      <c r="AT76" s="246"/>
      <c r="AU76" s="246"/>
      <c r="AV76" s="246"/>
      <c r="AW76" s="246"/>
      <c r="AX76" s="246"/>
      <c r="AY76" s="246"/>
      <c r="AZ76" s="246"/>
    </row>
    <row r="77" spans="1:52" s="23" customFormat="1" ht="23.25" customHeight="1">
      <c r="A77" s="471"/>
      <c r="B77" s="474"/>
      <c r="C77" s="472"/>
      <c r="D77" s="118" t="s">
        <v>25</v>
      </c>
      <c r="E77" s="334">
        <f>'Приложение 1 (ОТЧЕТНЫЙ ПЕРИОД) '!E148</f>
        <v>2.855</v>
      </c>
      <c r="F77" s="334">
        <f>'Приложение 1 (ОТЧЕТНЫЙ ПЕРИОД) '!F148</f>
        <v>2.855</v>
      </c>
      <c r="G77" s="334">
        <f>'Приложение 1 (ОТЧЕТНЫЙ ПЕРИОД) '!G148</f>
        <v>2.855</v>
      </c>
      <c r="H77" s="334">
        <f>'Приложение 1 (ОТЧЕТНЫЙ ПЕРИОД) '!H148</f>
        <v>0</v>
      </c>
      <c r="I77" s="334">
        <f>'Приложение 1 (ОТЧЕТНЫЙ ПЕРИОД) '!I148</f>
        <v>0</v>
      </c>
      <c r="J77" s="526"/>
      <c r="K77" s="335">
        <f>'Приложение 1 (ОТЧЕТНЫЙ ПЕРИОД) '!K148</f>
        <v>0</v>
      </c>
      <c r="L77" s="334">
        <f>'Приложение 1 (ОТЧЕТНЫЙ ПЕРИОД) '!L148</f>
        <v>0</v>
      </c>
      <c r="M77" s="334">
        <f>'Приложение 1 (ОТЧЕТНЫЙ ПЕРИОД) '!M148</f>
        <v>0</v>
      </c>
      <c r="N77" s="336">
        <f>'Приложение 1 (ОТЧЕТНЫЙ ПЕРИОД) '!N148</f>
        <v>2.855</v>
      </c>
      <c r="O77" s="246"/>
      <c r="P77" s="227"/>
      <c r="Q77" s="248"/>
      <c r="R77" s="527"/>
      <c r="S77" s="251"/>
      <c r="T77" s="251"/>
      <c r="U77" s="251"/>
      <c r="V77" s="251"/>
      <c r="W77" s="252"/>
      <c r="X77" s="253"/>
      <c r="Y77" s="248"/>
      <c r="Z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6"/>
      <c r="AS77" s="246"/>
      <c r="AT77" s="246"/>
      <c r="AU77" s="246"/>
      <c r="AV77" s="246"/>
      <c r="AW77" s="246"/>
      <c r="AX77" s="246"/>
      <c r="AY77" s="246"/>
      <c r="AZ77" s="246"/>
    </row>
    <row r="78" spans="1:52" s="23" customFormat="1" ht="23.25" customHeight="1">
      <c r="A78" s="471"/>
      <c r="B78" s="474"/>
      <c r="C78" s="472"/>
      <c r="D78" s="124" t="s">
        <v>26</v>
      </c>
      <c r="E78" s="337">
        <f>'Приложение 1 (ОТЧЕТНЫЙ ПЕРИОД) '!E149</f>
        <v>0</v>
      </c>
      <c r="F78" s="337">
        <f>'Приложение 1 (ОТЧЕТНЫЙ ПЕРИОД) '!F149</f>
        <v>0</v>
      </c>
      <c r="G78" s="337">
        <f>'Приложение 1 (ОТЧЕТНЫЙ ПЕРИОД) '!G149</f>
        <v>0</v>
      </c>
      <c r="H78" s="337">
        <f>'Приложение 1 (ОТЧЕТНЫЙ ПЕРИОД) '!H149</f>
        <v>0</v>
      </c>
      <c r="I78" s="337">
        <f>'Приложение 1 (ОТЧЕТНЫЙ ПЕРИОД) '!I149</f>
        <v>0</v>
      </c>
      <c r="J78" s="526"/>
      <c r="K78" s="338">
        <f>'Приложение 1 (ОТЧЕТНЫЙ ПЕРИОД) '!K149</f>
        <v>0</v>
      </c>
      <c r="L78" s="337">
        <f>'Приложение 1 (ОТЧЕТНЫЙ ПЕРИОД) '!L149</f>
        <v>0</v>
      </c>
      <c r="M78" s="337">
        <f>'Приложение 1 (ОТЧЕТНЫЙ ПЕРИОД) '!M149</f>
        <v>0</v>
      </c>
      <c r="N78" s="339">
        <f>'Приложение 1 (ОТЧЕТНЫЙ ПЕРИОД) '!N149</f>
        <v>0</v>
      </c>
      <c r="O78" s="246"/>
      <c r="P78" s="227"/>
      <c r="Q78" s="248"/>
      <c r="R78" s="527"/>
      <c r="S78" s="254"/>
      <c r="T78" s="254"/>
      <c r="U78" s="254"/>
      <c r="V78" s="254"/>
      <c r="W78" s="255"/>
      <c r="X78" s="256"/>
      <c r="Y78" s="248"/>
      <c r="Z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6"/>
      <c r="AS78" s="246"/>
      <c r="AT78" s="246"/>
      <c r="AU78" s="246"/>
      <c r="AV78" s="246"/>
      <c r="AW78" s="246"/>
      <c r="AX78" s="246"/>
      <c r="AY78" s="246"/>
      <c r="AZ78" s="246"/>
    </row>
    <row r="79" spans="3:52" s="23" customFormat="1" ht="23.25">
      <c r="C79" s="340"/>
      <c r="D79" s="341" t="s">
        <v>232</v>
      </c>
      <c r="E79" s="342">
        <f>E76+E77+E78</f>
        <v>142.75</v>
      </c>
      <c r="F79" s="342">
        <f>F76+F77+F78</f>
        <v>142.75</v>
      </c>
      <c r="G79" s="342">
        <f>G76+G77+G78</f>
        <v>142.75</v>
      </c>
      <c r="H79" s="342">
        <f>H76+H77+H78</f>
        <v>0</v>
      </c>
      <c r="I79" s="342">
        <f>I76+I77+I78</f>
        <v>0</v>
      </c>
      <c r="J79" s="342"/>
      <c r="K79" s="343">
        <f>K76+K77+K78</f>
        <v>0</v>
      </c>
      <c r="L79" s="342">
        <f>L76+L77+L78</f>
        <v>0</v>
      </c>
      <c r="M79" s="342">
        <f>M76+M77+M78</f>
        <v>0</v>
      </c>
      <c r="N79" s="342">
        <f>N76+N77+N78</f>
        <v>142.75</v>
      </c>
      <c r="O79" s="294"/>
      <c r="P79" s="295">
        <f>SUM(E79:O79)</f>
        <v>571</v>
      </c>
      <c r="Q79" s="248"/>
      <c r="R79" s="248"/>
      <c r="S79" s="263"/>
      <c r="T79" s="263"/>
      <c r="U79" s="263"/>
      <c r="V79" s="263"/>
      <c r="W79" s="248"/>
      <c r="X79" s="248"/>
      <c r="Y79" s="248"/>
      <c r="Z79" s="248"/>
      <c r="AA79" s="248"/>
      <c r="AB79" s="263"/>
      <c r="AC79" s="263"/>
      <c r="AD79" s="263"/>
      <c r="AE79" s="263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6"/>
      <c r="AS79" s="246"/>
      <c r="AT79" s="246"/>
      <c r="AU79" s="246"/>
      <c r="AV79" s="246"/>
      <c r="AW79" s="246"/>
      <c r="AX79" s="246"/>
      <c r="AY79" s="246"/>
      <c r="AZ79" s="246"/>
    </row>
    <row r="80" spans="4:52" s="23" customFormat="1" ht="23.25">
      <c r="D80" s="344" t="s">
        <v>232</v>
      </c>
      <c r="E80" s="345">
        <f>E79-E75</f>
        <v>0</v>
      </c>
      <c r="F80" s="345">
        <f>F79-F75</f>
        <v>0</v>
      </c>
      <c r="G80" s="345">
        <f>G79-G75</f>
        <v>0</v>
      </c>
      <c r="H80" s="345">
        <f>H79-H75</f>
        <v>0</v>
      </c>
      <c r="I80" s="345">
        <f>I79-I75</f>
        <v>0</v>
      </c>
      <c r="J80" s="345"/>
      <c r="K80" s="346">
        <f>K79-K75</f>
        <v>0</v>
      </c>
      <c r="L80" s="345">
        <f>L79-L75</f>
        <v>0</v>
      </c>
      <c r="M80" s="345">
        <f>M79-M75</f>
        <v>0</v>
      </c>
      <c r="N80" s="345">
        <f>N79-N75</f>
        <v>0</v>
      </c>
      <c r="O80" s="226"/>
      <c r="P80" s="273">
        <f>SUM(E80:O80)</f>
        <v>0</v>
      </c>
      <c r="Q80" s="248"/>
      <c r="R80" s="248"/>
      <c r="S80" s="263"/>
      <c r="T80" s="263"/>
      <c r="U80" s="263"/>
      <c r="V80" s="263"/>
      <c r="W80" s="248"/>
      <c r="X80" s="248"/>
      <c r="Y80" s="248"/>
      <c r="Z80" s="248"/>
      <c r="AA80" s="248"/>
      <c r="AB80" s="263"/>
      <c r="AC80" s="263"/>
      <c r="AD80" s="263"/>
      <c r="AE80" s="263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6"/>
      <c r="AS80" s="246"/>
      <c r="AT80" s="246"/>
      <c r="AU80" s="246"/>
      <c r="AV80" s="246"/>
      <c r="AW80" s="246"/>
      <c r="AX80" s="246"/>
      <c r="AY80" s="246"/>
      <c r="AZ80" s="246"/>
    </row>
    <row r="81" spans="1:52" s="23" customFormat="1" ht="42.75" customHeight="1">
      <c r="A81" s="54"/>
      <c r="B81" s="55"/>
      <c r="C81" s="55"/>
      <c r="D81" s="55"/>
      <c r="E81" s="56" t="s">
        <v>100</v>
      </c>
      <c r="F81" s="57" t="s">
        <v>101</v>
      </c>
      <c r="G81" s="58"/>
      <c r="H81" s="55"/>
      <c r="I81" s="55"/>
      <c r="J81" s="55"/>
      <c r="K81" s="59"/>
      <c r="L81" s="55"/>
      <c r="M81" s="55"/>
      <c r="N81" s="60"/>
      <c r="O81" s="246"/>
      <c r="P81" s="227"/>
      <c r="Q81" s="248"/>
      <c r="R81" s="248"/>
      <c r="S81" s="263"/>
      <c r="T81" s="263"/>
      <c r="U81" s="263"/>
      <c r="V81" s="263"/>
      <c r="W81" s="248"/>
      <c r="X81" s="248"/>
      <c r="Y81" s="248"/>
      <c r="Z81" s="248"/>
      <c r="AA81" s="248"/>
      <c r="AB81" s="263"/>
      <c r="AC81" s="263"/>
      <c r="AD81" s="263"/>
      <c r="AE81" s="263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6"/>
      <c r="AS81" s="246"/>
      <c r="AT81" s="246"/>
      <c r="AU81" s="246"/>
      <c r="AV81" s="246"/>
      <c r="AW81" s="246"/>
      <c r="AX81" s="246"/>
      <c r="AY81" s="246"/>
      <c r="AZ81" s="246"/>
    </row>
    <row r="82" spans="1:52" s="23" customFormat="1" ht="40.5">
      <c r="A82" s="528" t="str">
        <f>E81</f>
        <v>VI</v>
      </c>
      <c r="B82" s="112" t="s">
        <v>63</v>
      </c>
      <c r="C82" s="529"/>
      <c r="D82" s="328" t="s">
        <v>23</v>
      </c>
      <c r="E82" s="329">
        <f>'Приложение 1 (ОТЧЕТНЫЙ ПЕРИОД) '!E159</f>
        <v>0</v>
      </c>
      <c r="F82" s="329">
        <f>'Приложение 1 (ОТЧЕТНЫЙ ПЕРИОД) '!F159</f>
        <v>0</v>
      </c>
      <c r="G82" s="329">
        <f>'Приложение 1 (ОТЧЕТНЫЙ ПЕРИОД) '!G159</f>
        <v>0</v>
      </c>
      <c r="H82" s="329">
        <f>'Приложение 1 (ОТЧЕТНЫЙ ПЕРИОД) '!H159</f>
        <v>0</v>
      </c>
      <c r="I82" s="329">
        <f>'Приложение 1 (ОТЧЕТНЫЙ ПЕРИОД) '!I159</f>
        <v>0</v>
      </c>
      <c r="J82" s="526"/>
      <c r="K82" s="330">
        <f>'Приложение 1 (ОТЧЕТНЫЙ ПЕРИОД) '!K159</f>
        <v>0</v>
      </c>
      <c r="L82" s="329">
        <f>'Приложение 1 (ОТЧЕТНЫЙ ПЕРИОД) '!L159</f>
        <v>0</v>
      </c>
      <c r="M82" s="329">
        <f>'Приложение 1 (ОТЧЕТНЫЙ ПЕРИОД) '!M159</f>
        <v>0</v>
      </c>
      <c r="N82" s="331">
        <f>'Приложение 1 (ОТЧЕТНЫЙ ПЕРИОД) '!N159</f>
        <v>0</v>
      </c>
      <c r="O82" s="246"/>
      <c r="P82" s="227"/>
      <c r="Q82" s="248"/>
      <c r="R82" s="527" t="str">
        <f>B83</f>
        <v>БЕЗОПАСНЫЕ И КАЧЕСТВЕННЫЕ АВТОМОБИЛЬНЫЕ ДОРОГИ</v>
      </c>
      <c r="S82" s="332" t="str">
        <f>D82</f>
        <v>Всего</v>
      </c>
      <c r="T82" s="332">
        <f>E82</f>
        <v>0</v>
      </c>
      <c r="U82" s="332">
        <f>F82</f>
        <v>0</v>
      </c>
      <c r="V82" s="332">
        <f>G82</f>
        <v>0</v>
      </c>
      <c r="W82" s="332" t="e">
        <f>F82/E82%</f>
        <v>#DIV/0!</v>
      </c>
      <c r="X82" s="333" t="e">
        <f>G82/F82%</f>
        <v>#DIV/0!</v>
      </c>
      <c r="Y82" s="250" t="e">
        <f>V82/T82%</f>
        <v>#DIV/0!</v>
      </c>
      <c r="Z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6"/>
      <c r="AS82" s="246"/>
      <c r="AT82" s="246"/>
      <c r="AU82" s="246"/>
      <c r="AV82" s="246"/>
      <c r="AW82" s="246"/>
      <c r="AX82" s="246"/>
      <c r="AY82" s="246"/>
      <c r="AZ82" s="246"/>
    </row>
    <row r="83" spans="1:52" s="23" customFormat="1" ht="20.25" customHeight="1">
      <c r="A83" s="528"/>
      <c r="B83" s="474" t="str">
        <f>F81</f>
        <v>БЕЗОПАСНЫЕ И КАЧЕСТВЕННЫЕ АВТОМОБИЛЬНЫЕ ДОРОГИ</v>
      </c>
      <c r="C83" s="529"/>
      <c r="D83" s="118" t="s">
        <v>24</v>
      </c>
      <c r="E83" s="334">
        <f>'Приложение 1 (ОТЧЕТНЫЙ ПЕРИОД) '!E160</f>
        <v>0</v>
      </c>
      <c r="F83" s="334">
        <f>'Приложение 1 (ОТЧЕТНЫЙ ПЕРИОД) '!F160</f>
        <v>0</v>
      </c>
      <c r="G83" s="334">
        <f>'Приложение 1 (ОТЧЕТНЫЙ ПЕРИОД) '!G160</f>
        <v>0</v>
      </c>
      <c r="H83" s="334">
        <f>'Приложение 1 (ОТЧЕТНЫЙ ПЕРИОД) '!H160</f>
        <v>0</v>
      </c>
      <c r="I83" s="334">
        <f>'Приложение 1 (ОТЧЕТНЫЙ ПЕРИОД) '!I160</f>
        <v>0</v>
      </c>
      <c r="J83" s="526"/>
      <c r="K83" s="335">
        <f>'Приложение 1 (ОТЧЕТНЫЙ ПЕРИОД) '!K160</f>
        <v>0</v>
      </c>
      <c r="L83" s="334">
        <f>'Приложение 1 (ОТЧЕТНЫЙ ПЕРИОД) '!L160</f>
        <v>0</v>
      </c>
      <c r="M83" s="334">
        <f>'Приложение 1 (ОТЧЕТНЫЙ ПЕРИОД) '!M160</f>
        <v>0</v>
      </c>
      <c r="N83" s="336">
        <f>'Приложение 1 (ОТЧЕТНЫЙ ПЕРИОД) '!N160</f>
        <v>0</v>
      </c>
      <c r="O83" s="246"/>
      <c r="P83" s="227"/>
      <c r="Q83" s="248"/>
      <c r="R83" s="527"/>
      <c r="S83" s="251"/>
      <c r="T83" s="251"/>
      <c r="U83" s="251"/>
      <c r="V83" s="251"/>
      <c r="W83" s="252"/>
      <c r="X83" s="253"/>
      <c r="Y83" s="248"/>
      <c r="Z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6"/>
      <c r="AS83" s="246"/>
      <c r="AT83" s="246"/>
      <c r="AU83" s="246"/>
      <c r="AV83" s="246"/>
      <c r="AW83" s="246"/>
      <c r="AX83" s="246"/>
      <c r="AY83" s="246"/>
      <c r="AZ83" s="246"/>
    </row>
    <row r="84" spans="1:52" s="23" customFormat="1" ht="20.25" customHeight="1">
      <c r="A84" s="528"/>
      <c r="B84" s="474"/>
      <c r="C84" s="529"/>
      <c r="D84" s="118" t="s">
        <v>25</v>
      </c>
      <c r="E84" s="334">
        <f>'Приложение 1 (ОТЧЕТНЫЙ ПЕРИОД) '!E161</f>
        <v>0</v>
      </c>
      <c r="F84" s="334">
        <f>'Приложение 1 (ОТЧЕТНЫЙ ПЕРИОД) '!F161</f>
        <v>0</v>
      </c>
      <c r="G84" s="334">
        <f>'Приложение 1 (ОТЧЕТНЫЙ ПЕРИОД) '!G161</f>
        <v>0</v>
      </c>
      <c r="H84" s="334">
        <f>'Приложение 1 (ОТЧЕТНЫЙ ПЕРИОД) '!H161</f>
        <v>0</v>
      </c>
      <c r="I84" s="334">
        <f>'Приложение 1 (ОТЧЕТНЫЙ ПЕРИОД) '!I161</f>
        <v>0</v>
      </c>
      <c r="J84" s="526"/>
      <c r="K84" s="335">
        <f>'Приложение 1 (ОТЧЕТНЫЙ ПЕРИОД) '!K161</f>
        <v>0</v>
      </c>
      <c r="L84" s="334">
        <f>'Приложение 1 (ОТЧЕТНЫЙ ПЕРИОД) '!L161</f>
        <v>0</v>
      </c>
      <c r="M84" s="334">
        <f>'Приложение 1 (ОТЧЕТНЫЙ ПЕРИОД) '!M161</f>
        <v>0</v>
      </c>
      <c r="N84" s="336">
        <f>'Приложение 1 (ОТЧЕТНЫЙ ПЕРИОД) '!N161</f>
        <v>0</v>
      </c>
      <c r="O84" s="246"/>
      <c r="P84" s="227"/>
      <c r="Q84" s="248"/>
      <c r="R84" s="527"/>
      <c r="S84" s="251"/>
      <c r="T84" s="251"/>
      <c r="U84" s="251"/>
      <c r="V84" s="251"/>
      <c r="W84" s="252"/>
      <c r="X84" s="253"/>
      <c r="Y84" s="248"/>
      <c r="Z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6"/>
      <c r="AS84" s="246"/>
      <c r="AT84" s="246"/>
      <c r="AU84" s="246"/>
      <c r="AV84" s="246"/>
      <c r="AW84" s="246"/>
      <c r="AX84" s="246"/>
      <c r="AY84" s="246"/>
      <c r="AZ84" s="246"/>
    </row>
    <row r="85" spans="1:52" s="23" customFormat="1" ht="21" customHeight="1">
      <c r="A85" s="528"/>
      <c r="B85" s="474"/>
      <c r="C85" s="529"/>
      <c r="D85" s="124" t="s">
        <v>26</v>
      </c>
      <c r="E85" s="337">
        <f>'Приложение 1 (ОТЧЕТНЫЙ ПЕРИОД) '!E162</f>
        <v>0</v>
      </c>
      <c r="F85" s="337">
        <f>'Приложение 1 (ОТЧЕТНЫЙ ПЕРИОД) '!F162</f>
        <v>0</v>
      </c>
      <c r="G85" s="337">
        <f>'Приложение 1 (ОТЧЕТНЫЙ ПЕРИОД) '!G162</f>
        <v>0</v>
      </c>
      <c r="H85" s="337">
        <f>'Приложение 1 (ОТЧЕТНЫЙ ПЕРИОД) '!H162</f>
        <v>0</v>
      </c>
      <c r="I85" s="337">
        <f>'Приложение 1 (ОТЧЕТНЫЙ ПЕРИОД) '!I162</f>
        <v>0</v>
      </c>
      <c r="J85" s="526"/>
      <c r="K85" s="338">
        <f>'Приложение 1 (ОТЧЕТНЫЙ ПЕРИОД) '!K162</f>
        <v>0</v>
      </c>
      <c r="L85" s="337">
        <f>'Приложение 1 (ОТЧЕТНЫЙ ПЕРИОД) '!L162</f>
        <v>0</v>
      </c>
      <c r="M85" s="337">
        <f>'Приложение 1 (ОТЧЕТНЫЙ ПЕРИОД) '!M162</f>
        <v>0</v>
      </c>
      <c r="N85" s="339">
        <f>'Приложение 1 (ОТЧЕТНЫЙ ПЕРИОД) '!N162</f>
        <v>0</v>
      </c>
      <c r="O85" s="246"/>
      <c r="P85" s="227"/>
      <c r="Q85" s="248"/>
      <c r="R85" s="527"/>
      <c r="S85" s="254"/>
      <c r="T85" s="254"/>
      <c r="U85" s="254"/>
      <c r="V85" s="254"/>
      <c r="W85" s="255"/>
      <c r="X85" s="256"/>
      <c r="Y85" s="248"/>
      <c r="Z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6"/>
      <c r="AS85" s="246"/>
      <c r="AT85" s="246"/>
      <c r="AU85" s="246"/>
      <c r="AV85" s="246"/>
      <c r="AW85" s="246"/>
      <c r="AX85" s="246"/>
      <c r="AY85" s="246"/>
      <c r="AZ85" s="246"/>
    </row>
    <row r="86" spans="3:52" s="23" customFormat="1" ht="23.25">
      <c r="C86" s="340"/>
      <c r="D86" s="341" t="s">
        <v>232</v>
      </c>
      <c r="E86" s="342">
        <f>E83+E84+E85</f>
        <v>0</v>
      </c>
      <c r="F86" s="342">
        <f>F83+F84+F85</f>
        <v>0</v>
      </c>
      <c r="G86" s="342">
        <f>G83+G84+G85</f>
        <v>0</v>
      </c>
      <c r="H86" s="342">
        <f>H83+H84+H85</f>
        <v>0</v>
      </c>
      <c r="I86" s="342">
        <f>I83+I84+I85</f>
        <v>0</v>
      </c>
      <c r="J86" s="342"/>
      <c r="K86" s="343">
        <f>K83+K84+K85</f>
        <v>0</v>
      </c>
      <c r="L86" s="342">
        <f>L83+L84+L85</f>
        <v>0</v>
      </c>
      <c r="M86" s="342">
        <f>M83+M84+M85</f>
        <v>0</v>
      </c>
      <c r="N86" s="342">
        <f>N83+N84+N85</f>
        <v>0</v>
      </c>
      <c r="O86" s="294"/>
      <c r="P86" s="295">
        <f>SUM(E86:O86)</f>
        <v>0</v>
      </c>
      <c r="Q86" s="248"/>
      <c r="R86" s="248"/>
      <c r="S86" s="263"/>
      <c r="T86" s="263"/>
      <c r="U86" s="263"/>
      <c r="V86" s="263"/>
      <c r="W86" s="248"/>
      <c r="X86" s="248"/>
      <c r="Y86" s="248"/>
      <c r="Z86" s="248"/>
      <c r="AA86" s="248"/>
      <c r="AB86" s="263"/>
      <c r="AC86" s="263"/>
      <c r="AD86" s="263"/>
      <c r="AE86" s="263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6"/>
      <c r="AS86" s="246"/>
      <c r="AT86" s="246"/>
      <c r="AU86" s="246"/>
      <c r="AV86" s="246"/>
      <c r="AW86" s="246"/>
      <c r="AX86" s="246"/>
      <c r="AY86" s="246"/>
      <c r="AZ86" s="246"/>
    </row>
    <row r="87" spans="4:52" s="23" customFormat="1" ht="23.25">
      <c r="D87" s="344" t="s">
        <v>232</v>
      </c>
      <c r="E87" s="345">
        <f>E86-E82</f>
        <v>0</v>
      </c>
      <c r="F87" s="345">
        <f>F86-F82</f>
        <v>0</v>
      </c>
      <c r="G87" s="345">
        <f>G86-G82</f>
        <v>0</v>
      </c>
      <c r="H87" s="345">
        <f>H86-H82</f>
        <v>0</v>
      </c>
      <c r="I87" s="345">
        <f>I86-I82</f>
        <v>0</v>
      </c>
      <c r="J87" s="345"/>
      <c r="K87" s="346">
        <f>K86-K82</f>
        <v>0</v>
      </c>
      <c r="L87" s="345">
        <f>L86-L82</f>
        <v>0</v>
      </c>
      <c r="M87" s="345">
        <f>M86-M82</f>
        <v>0</v>
      </c>
      <c r="N87" s="345">
        <f>N86-N82</f>
        <v>0</v>
      </c>
      <c r="O87" s="226"/>
      <c r="P87" s="273">
        <f>SUM(E87:O87)</f>
        <v>0</v>
      </c>
      <c r="Q87" s="248"/>
      <c r="R87" s="248"/>
      <c r="S87" s="263"/>
      <c r="T87" s="263"/>
      <c r="U87" s="263"/>
      <c r="V87" s="263"/>
      <c r="W87" s="248"/>
      <c r="X87" s="248"/>
      <c r="Y87" s="248"/>
      <c r="Z87" s="248"/>
      <c r="AA87" s="248"/>
      <c r="AB87" s="263"/>
      <c r="AC87" s="263"/>
      <c r="AD87" s="263"/>
      <c r="AE87" s="263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6"/>
      <c r="AS87" s="246"/>
      <c r="AT87" s="246"/>
      <c r="AU87" s="246"/>
      <c r="AV87" s="246"/>
      <c r="AW87" s="246"/>
      <c r="AX87" s="246"/>
      <c r="AY87" s="246"/>
      <c r="AZ87" s="246"/>
    </row>
    <row r="88" spans="1:52" s="23" customFormat="1" ht="44.25" customHeight="1">
      <c r="A88" s="54"/>
      <c r="B88" s="55"/>
      <c r="C88" s="55"/>
      <c r="D88" s="55"/>
      <c r="E88" s="56" t="s">
        <v>105</v>
      </c>
      <c r="F88" s="57" t="s">
        <v>106</v>
      </c>
      <c r="G88" s="58"/>
      <c r="H88" s="55"/>
      <c r="I88" s="55"/>
      <c r="J88" s="55"/>
      <c r="K88" s="59"/>
      <c r="L88" s="55"/>
      <c r="M88" s="55"/>
      <c r="N88" s="60"/>
      <c r="O88" s="246"/>
      <c r="P88" s="227"/>
      <c r="Q88" s="248"/>
      <c r="R88" s="248"/>
      <c r="S88" s="263"/>
      <c r="T88" s="263"/>
      <c r="U88" s="263"/>
      <c r="V88" s="263"/>
      <c r="W88" s="248"/>
      <c r="X88" s="248"/>
      <c r="Y88" s="248"/>
      <c r="Z88" s="248"/>
      <c r="AA88" s="248"/>
      <c r="AB88" s="263"/>
      <c r="AC88" s="263"/>
      <c r="AD88" s="263"/>
      <c r="AE88" s="263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6"/>
      <c r="AS88" s="246"/>
      <c r="AT88" s="246"/>
      <c r="AU88" s="246"/>
      <c r="AV88" s="246"/>
      <c r="AW88" s="246"/>
      <c r="AX88" s="246"/>
      <c r="AY88" s="246"/>
      <c r="AZ88" s="246"/>
    </row>
    <row r="89" spans="1:52" s="23" customFormat="1" ht="40.5">
      <c r="A89" s="471" t="str">
        <f>E88</f>
        <v>VII</v>
      </c>
      <c r="B89" s="112" t="s">
        <v>63</v>
      </c>
      <c r="C89" s="472"/>
      <c r="D89" s="328" t="s">
        <v>23</v>
      </c>
      <c r="E89" s="329">
        <f>'Приложение 1 (ОТЧЕТНЫЙ ПЕРИОД) '!E174</f>
        <v>0</v>
      </c>
      <c r="F89" s="329">
        <f>'Приложение 1 (ОТЧЕТНЫЙ ПЕРИОД) '!F174</f>
        <v>0</v>
      </c>
      <c r="G89" s="329">
        <f>'Приложение 1 (ОТЧЕТНЫЙ ПЕРИОД) '!G174</f>
        <v>0</v>
      </c>
      <c r="H89" s="329">
        <f>'Приложение 1 (ОТЧЕТНЫЙ ПЕРИОД) '!H174</f>
        <v>0</v>
      </c>
      <c r="I89" s="329">
        <f>'Приложение 1 (ОТЧЕТНЫЙ ПЕРИОД) '!I174</f>
        <v>0</v>
      </c>
      <c r="J89" s="526"/>
      <c r="K89" s="330">
        <f>'Приложение 1 (ОТЧЕТНЫЙ ПЕРИОД) '!K174</f>
        <v>0</v>
      </c>
      <c r="L89" s="329">
        <f>'Приложение 1 (ОТЧЕТНЫЙ ПЕРИОД) '!L174</f>
        <v>0</v>
      </c>
      <c r="M89" s="329">
        <f>'Приложение 1 (ОТЧЕТНЫЙ ПЕРИОД) '!M174</f>
        <v>0</v>
      </c>
      <c r="N89" s="331">
        <f>'Приложение 1 (ОТЧЕТНЫЙ ПЕРИОД) '!N174</f>
        <v>0</v>
      </c>
      <c r="O89" s="246"/>
      <c r="P89" s="227"/>
      <c r="Q89" s="248"/>
      <c r="R89" s="527" t="str">
        <f>B90</f>
        <v>ПРОИЗВОДИТЕЛЬНОСТЬ ТРУДА</v>
      </c>
      <c r="S89" s="332" t="str">
        <f>D89</f>
        <v>Всего</v>
      </c>
      <c r="T89" s="332">
        <f>E89</f>
        <v>0</v>
      </c>
      <c r="U89" s="332">
        <f>F89</f>
        <v>0</v>
      </c>
      <c r="V89" s="332">
        <f>G89</f>
        <v>0</v>
      </c>
      <c r="W89" s="332" t="e">
        <f>F89/E89%</f>
        <v>#DIV/0!</v>
      </c>
      <c r="X89" s="333" t="e">
        <f>G89/F89%</f>
        <v>#DIV/0!</v>
      </c>
      <c r="Y89" s="250" t="e">
        <f>V89/T89%</f>
        <v>#DIV/0!</v>
      </c>
      <c r="Z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6"/>
      <c r="AS89" s="246"/>
      <c r="AT89" s="246"/>
      <c r="AU89" s="246"/>
      <c r="AV89" s="246"/>
      <c r="AW89" s="246"/>
      <c r="AX89" s="246"/>
      <c r="AY89" s="246"/>
      <c r="AZ89" s="246"/>
    </row>
    <row r="90" spans="1:52" s="23" customFormat="1" ht="23.25" customHeight="1">
      <c r="A90" s="471"/>
      <c r="B90" s="474" t="str">
        <f>F88</f>
        <v>ПРОИЗВОДИТЕЛЬНОСТЬ ТРУДА</v>
      </c>
      <c r="C90" s="472"/>
      <c r="D90" s="118" t="s">
        <v>24</v>
      </c>
      <c r="E90" s="334">
        <f>'Приложение 1 (ОТЧЕТНЫЙ ПЕРИОД) '!E175</f>
        <v>0</v>
      </c>
      <c r="F90" s="334">
        <f>'Приложение 1 (ОТЧЕТНЫЙ ПЕРИОД) '!F175</f>
        <v>0</v>
      </c>
      <c r="G90" s="334">
        <f>'Приложение 1 (ОТЧЕТНЫЙ ПЕРИОД) '!G175</f>
        <v>0</v>
      </c>
      <c r="H90" s="334">
        <f>'Приложение 1 (ОТЧЕТНЫЙ ПЕРИОД) '!H175</f>
        <v>0</v>
      </c>
      <c r="I90" s="334">
        <f>'Приложение 1 (ОТЧЕТНЫЙ ПЕРИОД) '!I175</f>
        <v>0</v>
      </c>
      <c r="J90" s="526"/>
      <c r="K90" s="335">
        <f>'Приложение 1 (ОТЧЕТНЫЙ ПЕРИОД) '!K175</f>
        <v>0</v>
      </c>
      <c r="L90" s="334">
        <f>'Приложение 1 (ОТЧЕТНЫЙ ПЕРИОД) '!L175</f>
        <v>0</v>
      </c>
      <c r="M90" s="334">
        <f>'Приложение 1 (ОТЧЕТНЫЙ ПЕРИОД) '!M175</f>
        <v>0</v>
      </c>
      <c r="N90" s="336">
        <f>'Приложение 1 (ОТЧЕТНЫЙ ПЕРИОД) '!N175</f>
        <v>0</v>
      </c>
      <c r="O90" s="246"/>
      <c r="P90" s="227"/>
      <c r="Q90" s="248"/>
      <c r="R90" s="527"/>
      <c r="S90" s="251"/>
      <c r="T90" s="251"/>
      <c r="U90" s="251"/>
      <c r="V90" s="251"/>
      <c r="W90" s="252"/>
      <c r="X90" s="253"/>
      <c r="Y90" s="248"/>
      <c r="Z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6"/>
      <c r="AS90" s="246"/>
      <c r="AT90" s="246"/>
      <c r="AU90" s="246"/>
      <c r="AV90" s="246"/>
      <c r="AW90" s="246"/>
      <c r="AX90" s="246"/>
      <c r="AY90" s="246"/>
      <c r="AZ90" s="246"/>
    </row>
    <row r="91" spans="1:52" s="23" customFormat="1" ht="23.25" customHeight="1">
      <c r="A91" s="471"/>
      <c r="B91" s="474"/>
      <c r="C91" s="472"/>
      <c r="D91" s="118" t="s">
        <v>25</v>
      </c>
      <c r="E91" s="334">
        <f>'Приложение 1 (ОТЧЕТНЫЙ ПЕРИОД) '!E176</f>
        <v>0</v>
      </c>
      <c r="F91" s="334">
        <f>'Приложение 1 (ОТЧЕТНЫЙ ПЕРИОД) '!F176</f>
        <v>0</v>
      </c>
      <c r="G91" s="334">
        <f>'Приложение 1 (ОТЧЕТНЫЙ ПЕРИОД) '!G176</f>
        <v>0</v>
      </c>
      <c r="H91" s="334">
        <f>'Приложение 1 (ОТЧЕТНЫЙ ПЕРИОД) '!H176</f>
        <v>0</v>
      </c>
      <c r="I91" s="334">
        <f>'Приложение 1 (ОТЧЕТНЫЙ ПЕРИОД) '!I176</f>
        <v>0</v>
      </c>
      <c r="J91" s="526"/>
      <c r="K91" s="335">
        <f>'Приложение 1 (ОТЧЕТНЫЙ ПЕРИОД) '!K176</f>
        <v>0</v>
      </c>
      <c r="L91" s="334">
        <f>'Приложение 1 (ОТЧЕТНЫЙ ПЕРИОД) '!L176</f>
        <v>0</v>
      </c>
      <c r="M91" s="334">
        <f>'Приложение 1 (ОТЧЕТНЫЙ ПЕРИОД) '!M176</f>
        <v>0</v>
      </c>
      <c r="N91" s="336">
        <f>'Приложение 1 (ОТЧЕТНЫЙ ПЕРИОД) '!N176</f>
        <v>0</v>
      </c>
      <c r="O91" s="246"/>
      <c r="P91" s="227"/>
      <c r="Q91" s="248"/>
      <c r="R91" s="527"/>
      <c r="S91" s="251"/>
      <c r="T91" s="251"/>
      <c r="U91" s="251"/>
      <c r="V91" s="251"/>
      <c r="W91" s="252"/>
      <c r="X91" s="253"/>
      <c r="Y91" s="248"/>
      <c r="Z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6"/>
      <c r="AS91" s="246"/>
      <c r="AT91" s="246"/>
      <c r="AU91" s="246"/>
      <c r="AV91" s="246"/>
      <c r="AW91" s="246"/>
      <c r="AX91" s="246"/>
      <c r="AY91" s="246"/>
      <c r="AZ91" s="246"/>
    </row>
    <row r="92" spans="1:52" s="23" customFormat="1" ht="23.25" customHeight="1">
      <c r="A92" s="471"/>
      <c r="B92" s="474"/>
      <c r="C92" s="472"/>
      <c r="D92" s="124" t="s">
        <v>26</v>
      </c>
      <c r="E92" s="337">
        <f>'Приложение 1 (ОТЧЕТНЫЙ ПЕРИОД) '!E177</f>
        <v>0</v>
      </c>
      <c r="F92" s="337">
        <f>'Приложение 1 (ОТЧЕТНЫЙ ПЕРИОД) '!F177</f>
        <v>0</v>
      </c>
      <c r="G92" s="337">
        <f>'Приложение 1 (ОТЧЕТНЫЙ ПЕРИОД) '!G177</f>
        <v>0</v>
      </c>
      <c r="H92" s="337">
        <f>'Приложение 1 (ОТЧЕТНЫЙ ПЕРИОД) '!H177</f>
        <v>0</v>
      </c>
      <c r="I92" s="337">
        <f>'Приложение 1 (ОТЧЕТНЫЙ ПЕРИОД) '!I177</f>
        <v>0</v>
      </c>
      <c r="J92" s="526"/>
      <c r="K92" s="338">
        <f>'Приложение 1 (ОТЧЕТНЫЙ ПЕРИОД) '!K177</f>
        <v>0</v>
      </c>
      <c r="L92" s="337">
        <f>'Приложение 1 (ОТЧЕТНЫЙ ПЕРИОД) '!L177</f>
        <v>0</v>
      </c>
      <c r="M92" s="337">
        <f>'Приложение 1 (ОТЧЕТНЫЙ ПЕРИОД) '!M177</f>
        <v>0</v>
      </c>
      <c r="N92" s="339">
        <f>'Приложение 1 (ОТЧЕТНЫЙ ПЕРИОД) '!N177</f>
        <v>0</v>
      </c>
      <c r="O92" s="246"/>
      <c r="P92" s="227"/>
      <c r="Q92" s="248"/>
      <c r="R92" s="527"/>
      <c r="S92" s="254"/>
      <c r="T92" s="254"/>
      <c r="U92" s="254"/>
      <c r="V92" s="254"/>
      <c r="W92" s="255"/>
      <c r="X92" s="256"/>
      <c r="Y92" s="248"/>
      <c r="Z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6"/>
      <c r="AS92" s="246"/>
      <c r="AT92" s="246"/>
      <c r="AU92" s="246"/>
      <c r="AV92" s="246"/>
      <c r="AW92" s="246"/>
      <c r="AX92" s="246"/>
      <c r="AY92" s="246"/>
      <c r="AZ92" s="246"/>
    </row>
    <row r="93" spans="3:52" s="23" customFormat="1" ht="23.25">
      <c r="C93" s="340"/>
      <c r="D93" s="341" t="s">
        <v>232</v>
      </c>
      <c r="E93" s="342">
        <f>E90+E91+E92</f>
        <v>0</v>
      </c>
      <c r="F93" s="342">
        <f>F90+F91+F92</f>
        <v>0</v>
      </c>
      <c r="G93" s="342">
        <f>G90+G91+G92</f>
        <v>0</v>
      </c>
      <c r="H93" s="342">
        <f>H90+H91+H92</f>
        <v>0</v>
      </c>
      <c r="I93" s="342">
        <f>I90+I91+I92</f>
        <v>0</v>
      </c>
      <c r="J93" s="342"/>
      <c r="K93" s="343">
        <f>K90+K91+K92</f>
        <v>0</v>
      </c>
      <c r="L93" s="342">
        <f>L90+L91+L92</f>
        <v>0</v>
      </c>
      <c r="M93" s="342">
        <f>M90+M91+M92</f>
        <v>0</v>
      </c>
      <c r="N93" s="342">
        <f>N90+N91+N92</f>
        <v>0</v>
      </c>
      <c r="O93" s="294"/>
      <c r="P93" s="295">
        <f>SUM(E93:O93)</f>
        <v>0</v>
      </c>
      <c r="Q93" s="248"/>
      <c r="R93" s="248"/>
      <c r="S93" s="263"/>
      <c r="T93" s="263"/>
      <c r="U93" s="263"/>
      <c r="V93" s="263"/>
      <c r="W93" s="248"/>
      <c r="X93" s="248"/>
      <c r="Y93" s="248"/>
      <c r="Z93" s="248"/>
      <c r="AA93" s="248"/>
      <c r="AB93" s="263"/>
      <c r="AC93" s="263"/>
      <c r="AD93" s="263"/>
      <c r="AE93" s="263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6"/>
      <c r="AS93" s="246"/>
      <c r="AT93" s="246"/>
      <c r="AU93" s="246"/>
      <c r="AV93" s="246"/>
      <c r="AW93" s="246"/>
      <c r="AX93" s="246"/>
      <c r="AY93" s="246"/>
      <c r="AZ93" s="246"/>
    </row>
    <row r="94" spans="4:52" s="23" customFormat="1" ht="23.25">
      <c r="D94" s="344" t="s">
        <v>232</v>
      </c>
      <c r="E94" s="345">
        <f>E93-E89</f>
        <v>0</v>
      </c>
      <c r="F94" s="345">
        <f>F93-F89</f>
        <v>0</v>
      </c>
      <c r="G94" s="345">
        <f>G93-G89</f>
        <v>0</v>
      </c>
      <c r="H94" s="345">
        <f>H93-H89</f>
        <v>0</v>
      </c>
      <c r="I94" s="345">
        <f>I93-I89</f>
        <v>0</v>
      </c>
      <c r="J94" s="345"/>
      <c r="K94" s="346">
        <f>K93-K89</f>
        <v>0</v>
      </c>
      <c r="L94" s="345">
        <f>L93-L89</f>
        <v>0</v>
      </c>
      <c r="M94" s="345">
        <f>M93-M89</f>
        <v>0</v>
      </c>
      <c r="N94" s="345">
        <f>N93-N89</f>
        <v>0</v>
      </c>
      <c r="O94" s="226"/>
      <c r="P94" s="273">
        <f>SUM(E94:O94)</f>
        <v>0</v>
      </c>
      <c r="Q94" s="248"/>
      <c r="R94" s="248"/>
      <c r="S94" s="263"/>
      <c r="T94" s="263"/>
      <c r="U94" s="263"/>
      <c r="V94" s="263"/>
      <c r="W94" s="248"/>
      <c r="X94" s="248"/>
      <c r="Y94" s="248"/>
      <c r="Z94" s="248"/>
      <c r="AA94" s="248"/>
      <c r="AB94" s="263"/>
      <c r="AC94" s="263"/>
      <c r="AD94" s="263"/>
      <c r="AE94" s="263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6"/>
      <c r="AS94" s="246"/>
      <c r="AT94" s="246"/>
      <c r="AU94" s="246"/>
      <c r="AV94" s="246"/>
      <c r="AW94" s="246"/>
      <c r="AX94" s="246"/>
      <c r="AY94" s="246"/>
      <c r="AZ94" s="246"/>
    </row>
    <row r="95" spans="1:52" s="23" customFormat="1" ht="36.75" customHeight="1">
      <c r="A95" s="54"/>
      <c r="B95" s="55"/>
      <c r="C95" s="55"/>
      <c r="D95" s="55"/>
      <c r="E95" s="56" t="s">
        <v>108</v>
      </c>
      <c r="F95" s="57" t="s">
        <v>109</v>
      </c>
      <c r="G95" s="58"/>
      <c r="H95" s="55"/>
      <c r="I95" s="55"/>
      <c r="J95" s="55"/>
      <c r="K95" s="59"/>
      <c r="L95" s="55"/>
      <c r="M95" s="55"/>
      <c r="N95" s="60"/>
      <c r="O95" s="246"/>
      <c r="P95" s="227"/>
      <c r="Q95" s="248"/>
      <c r="R95" s="248"/>
      <c r="S95" s="263"/>
      <c r="T95" s="263"/>
      <c r="U95" s="263"/>
      <c r="V95" s="263"/>
      <c r="W95" s="248"/>
      <c r="X95" s="248"/>
      <c r="Y95" s="248"/>
      <c r="Z95" s="248"/>
      <c r="AA95" s="248"/>
      <c r="AB95" s="263"/>
      <c r="AC95" s="263"/>
      <c r="AD95" s="263"/>
      <c r="AE95" s="263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6"/>
      <c r="AS95" s="246"/>
      <c r="AT95" s="246"/>
      <c r="AU95" s="246"/>
      <c r="AV95" s="246"/>
      <c r="AW95" s="246"/>
      <c r="AX95" s="246"/>
      <c r="AY95" s="246"/>
      <c r="AZ95" s="246"/>
    </row>
    <row r="96" spans="1:52" s="23" customFormat="1" ht="40.5">
      <c r="A96" s="471" t="str">
        <f>E95</f>
        <v>VIII</v>
      </c>
      <c r="B96" s="112" t="s">
        <v>63</v>
      </c>
      <c r="C96" s="472"/>
      <c r="D96" s="328" t="s">
        <v>23</v>
      </c>
      <c r="E96" s="329">
        <f>'Приложение 1 (ОТЧЕТНЫЙ ПЕРИОД) '!E190</f>
        <v>0</v>
      </c>
      <c r="F96" s="329">
        <f>'Приложение 1 (ОТЧЕТНЫЙ ПЕРИОД) '!F190</f>
        <v>0</v>
      </c>
      <c r="G96" s="329">
        <f>'Приложение 1 (ОТЧЕТНЫЙ ПЕРИОД) '!G190</f>
        <v>0</v>
      </c>
      <c r="H96" s="329">
        <f>'Приложение 1 (ОТЧЕТНЫЙ ПЕРИОД) '!H190</f>
        <v>0</v>
      </c>
      <c r="I96" s="329">
        <f>'Приложение 1 (ОТЧЕТНЫЙ ПЕРИОД) '!I190</f>
        <v>0</v>
      </c>
      <c r="J96" s="526"/>
      <c r="K96" s="330">
        <f>'Приложение 1 (ОТЧЕТНЫЙ ПЕРИОД) '!K190</f>
        <v>0</v>
      </c>
      <c r="L96" s="329">
        <f>'Приложение 1 (ОТЧЕТНЫЙ ПЕРИОД) '!L190</f>
        <v>0</v>
      </c>
      <c r="M96" s="329">
        <f>'Приложение 1 (ОТЧЕТНЫЙ ПЕРИОД) '!M190</f>
        <v>0</v>
      </c>
      <c r="N96" s="331">
        <f>'Приложение 1 (ОТЧЕТНЫЙ ПЕРИОД) '!N190</f>
        <v>0</v>
      </c>
      <c r="O96" s="246"/>
      <c r="P96" s="227"/>
      <c r="Q96" s="248"/>
      <c r="R96" s="527" t="str">
        <f>B97</f>
        <v>НАУКА</v>
      </c>
      <c r="S96" s="332" t="str">
        <f>D96</f>
        <v>Всего</v>
      </c>
      <c r="T96" s="332">
        <f>E96</f>
        <v>0</v>
      </c>
      <c r="U96" s="332">
        <f>F96</f>
        <v>0</v>
      </c>
      <c r="V96" s="332">
        <f>G96</f>
        <v>0</v>
      </c>
      <c r="W96" s="332" t="e">
        <f>F96/E96%</f>
        <v>#DIV/0!</v>
      </c>
      <c r="X96" s="333" t="e">
        <f>G96/F96%</f>
        <v>#DIV/0!</v>
      </c>
      <c r="Y96" s="250" t="e">
        <f>V96/T96%</f>
        <v>#DIV/0!</v>
      </c>
      <c r="Z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6"/>
      <c r="AS96" s="246"/>
      <c r="AT96" s="246"/>
      <c r="AU96" s="246"/>
      <c r="AV96" s="246"/>
      <c r="AW96" s="246"/>
      <c r="AX96" s="246"/>
      <c r="AY96" s="246"/>
      <c r="AZ96" s="246"/>
    </row>
    <row r="97" spans="1:52" s="23" customFormat="1" ht="20.25" customHeight="1">
      <c r="A97" s="471"/>
      <c r="B97" s="474" t="str">
        <f>F95</f>
        <v>НАУКА</v>
      </c>
      <c r="C97" s="472"/>
      <c r="D97" s="118" t="s">
        <v>24</v>
      </c>
      <c r="E97" s="334">
        <f>'Приложение 1 (ОТЧЕТНЫЙ ПЕРИОД) '!E191</f>
        <v>0</v>
      </c>
      <c r="F97" s="334">
        <f>'Приложение 1 (ОТЧЕТНЫЙ ПЕРИОД) '!F191</f>
        <v>0</v>
      </c>
      <c r="G97" s="334">
        <f>'Приложение 1 (ОТЧЕТНЫЙ ПЕРИОД) '!G191</f>
        <v>0</v>
      </c>
      <c r="H97" s="334">
        <f>'Приложение 1 (ОТЧЕТНЫЙ ПЕРИОД) '!H191</f>
        <v>0</v>
      </c>
      <c r="I97" s="334">
        <f>'Приложение 1 (ОТЧЕТНЫЙ ПЕРИОД) '!I191</f>
        <v>0</v>
      </c>
      <c r="J97" s="526"/>
      <c r="K97" s="335">
        <f>'Приложение 1 (ОТЧЕТНЫЙ ПЕРИОД) '!K191</f>
        <v>0</v>
      </c>
      <c r="L97" s="334">
        <f>'Приложение 1 (ОТЧЕТНЫЙ ПЕРИОД) '!L191</f>
        <v>0</v>
      </c>
      <c r="M97" s="334">
        <f>'Приложение 1 (ОТЧЕТНЫЙ ПЕРИОД) '!M191</f>
        <v>0</v>
      </c>
      <c r="N97" s="336">
        <f>'Приложение 1 (ОТЧЕТНЫЙ ПЕРИОД) '!N191</f>
        <v>0</v>
      </c>
      <c r="O97" s="246"/>
      <c r="P97" s="227"/>
      <c r="Q97" s="248"/>
      <c r="R97" s="527"/>
      <c r="S97" s="251"/>
      <c r="T97" s="251"/>
      <c r="U97" s="251"/>
      <c r="V97" s="251"/>
      <c r="W97" s="252"/>
      <c r="X97" s="253"/>
      <c r="Y97" s="248"/>
      <c r="Z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6"/>
      <c r="AS97" s="246"/>
      <c r="AT97" s="246"/>
      <c r="AU97" s="246"/>
      <c r="AV97" s="246"/>
      <c r="AW97" s="246"/>
      <c r="AX97" s="246"/>
      <c r="AY97" s="246"/>
      <c r="AZ97" s="246"/>
    </row>
    <row r="98" spans="1:52" s="23" customFormat="1" ht="20.25" customHeight="1">
      <c r="A98" s="471"/>
      <c r="B98" s="474"/>
      <c r="C98" s="472"/>
      <c r="D98" s="118" t="s">
        <v>25</v>
      </c>
      <c r="E98" s="334">
        <f>'Приложение 1 (ОТЧЕТНЫЙ ПЕРИОД) '!E192</f>
        <v>0</v>
      </c>
      <c r="F98" s="334">
        <f>'Приложение 1 (ОТЧЕТНЫЙ ПЕРИОД) '!F192</f>
        <v>0</v>
      </c>
      <c r="G98" s="334">
        <f>'Приложение 1 (ОТЧЕТНЫЙ ПЕРИОД) '!G192</f>
        <v>0</v>
      </c>
      <c r="H98" s="334">
        <f>'Приложение 1 (ОТЧЕТНЫЙ ПЕРИОД) '!H192</f>
        <v>0</v>
      </c>
      <c r="I98" s="334">
        <f>'Приложение 1 (ОТЧЕТНЫЙ ПЕРИОД) '!I192</f>
        <v>0</v>
      </c>
      <c r="J98" s="526"/>
      <c r="K98" s="335">
        <f>'Приложение 1 (ОТЧЕТНЫЙ ПЕРИОД) '!K192</f>
        <v>0</v>
      </c>
      <c r="L98" s="334">
        <f>'Приложение 1 (ОТЧЕТНЫЙ ПЕРИОД) '!L192</f>
        <v>0</v>
      </c>
      <c r="M98" s="334">
        <f>'Приложение 1 (ОТЧЕТНЫЙ ПЕРИОД) '!M192</f>
        <v>0</v>
      </c>
      <c r="N98" s="336">
        <f>'Приложение 1 (ОТЧЕТНЫЙ ПЕРИОД) '!N192</f>
        <v>0</v>
      </c>
      <c r="O98" s="246"/>
      <c r="P98" s="227"/>
      <c r="Q98" s="248"/>
      <c r="R98" s="527"/>
      <c r="S98" s="251"/>
      <c r="T98" s="251"/>
      <c r="U98" s="251"/>
      <c r="V98" s="251"/>
      <c r="W98" s="252"/>
      <c r="X98" s="253"/>
      <c r="Y98" s="248"/>
      <c r="Z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6"/>
      <c r="AS98" s="246"/>
      <c r="AT98" s="246"/>
      <c r="AU98" s="246"/>
      <c r="AV98" s="246"/>
      <c r="AW98" s="246"/>
      <c r="AX98" s="246"/>
      <c r="AY98" s="246"/>
      <c r="AZ98" s="246"/>
    </row>
    <row r="99" spans="1:52" s="23" customFormat="1" ht="21" customHeight="1">
      <c r="A99" s="471"/>
      <c r="B99" s="474"/>
      <c r="C99" s="472"/>
      <c r="D99" s="124" t="s">
        <v>26</v>
      </c>
      <c r="E99" s="337">
        <f>'Приложение 1 (ОТЧЕТНЫЙ ПЕРИОД) '!E193</f>
        <v>0</v>
      </c>
      <c r="F99" s="337">
        <f>'Приложение 1 (ОТЧЕТНЫЙ ПЕРИОД) '!F193</f>
        <v>0</v>
      </c>
      <c r="G99" s="337">
        <f>'Приложение 1 (ОТЧЕТНЫЙ ПЕРИОД) '!G193</f>
        <v>0</v>
      </c>
      <c r="H99" s="337">
        <f>'Приложение 1 (ОТЧЕТНЫЙ ПЕРИОД) '!H193</f>
        <v>0</v>
      </c>
      <c r="I99" s="337">
        <f>'Приложение 1 (ОТЧЕТНЫЙ ПЕРИОД) '!I193</f>
        <v>0</v>
      </c>
      <c r="J99" s="526"/>
      <c r="K99" s="338">
        <f>'Приложение 1 (ОТЧЕТНЫЙ ПЕРИОД) '!K193</f>
        <v>0</v>
      </c>
      <c r="L99" s="337">
        <f>'Приложение 1 (ОТЧЕТНЫЙ ПЕРИОД) '!L193</f>
        <v>0</v>
      </c>
      <c r="M99" s="337">
        <f>'Приложение 1 (ОТЧЕТНЫЙ ПЕРИОД) '!M193</f>
        <v>0</v>
      </c>
      <c r="N99" s="339">
        <f>'Приложение 1 (ОТЧЕТНЫЙ ПЕРИОД) '!N193</f>
        <v>0</v>
      </c>
      <c r="O99" s="246"/>
      <c r="P99" s="227"/>
      <c r="Q99" s="248"/>
      <c r="R99" s="527"/>
      <c r="S99" s="254"/>
      <c r="T99" s="254"/>
      <c r="U99" s="254"/>
      <c r="V99" s="254"/>
      <c r="W99" s="255"/>
      <c r="X99" s="256"/>
      <c r="Y99" s="248"/>
      <c r="Z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6"/>
      <c r="AS99" s="246"/>
      <c r="AT99" s="246"/>
      <c r="AU99" s="246"/>
      <c r="AV99" s="246"/>
      <c r="AW99" s="246"/>
      <c r="AX99" s="246"/>
      <c r="AY99" s="246"/>
      <c r="AZ99" s="246"/>
    </row>
    <row r="100" spans="3:52" s="23" customFormat="1" ht="23.25">
      <c r="C100" s="340"/>
      <c r="D100" s="341" t="s">
        <v>232</v>
      </c>
      <c r="E100" s="342">
        <f>E97+E98+E99</f>
        <v>0</v>
      </c>
      <c r="F100" s="342">
        <f>F97+F98+F99</f>
        <v>0</v>
      </c>
      <c r="G100" s="342">
        <f>G97+G98+G99</f>
        <v>0</v>
      </c>
      <c r="H100" s="342">
        <f>H97+H98+H99</f>
        <v>0</v>
      </c>
      <c r="I100" s="342">
        <f>I97+I98+I99</f>
        <v>0</v>
      </c>
      <c r="J100" s="342"/>
      <c r="K100" s="343">
        <f>K97+K98+K99</f>
        <v>0</v>
      </c>
      <c r="L100" s="342">
        <f>L97+L98+L99</f>
        <v>0</v>
      </c>
      <c r="M100" s="342">
        <f>M97+M98+M99</f>
        <v>0</v>
      </c>
      <c r="N100" s="342">
        <f>N97+N98+N99</f>
        <v>0</v>
      </c>
      <c r="O100" s="294"/>
      <c r="P100" s="295">
        <f>SUM(E100:O100)</f>
        <v>0</v>
      </c>
      <c r="Q100" s="248"/>
      <c r="R100" s="248"/>
      <c r="S100" s="263"/>
      <c r="T100" s="263"/>
      <c r="U100" s="263"/>
      <c r="V100" s="263"/>
      <c r="W100" s="248"/>
      <c r="X100" s="248"/>
      <c r="Y100" s="248"/>
      <c r="Z100" s="248"/>
      <c r="AA100" s="248"/>
      <c r="AB100" s="263"/>
      <c r="AC100" s="263"/>
      <c r="AD100" s="263"/>
      <c r="AE100" s="263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6"/>
      <c r="AS100" s="246"/>
      <c r="AT100" s="246"/>
      <c r="AU100" s="246"/>
      <c r="AV100" s="246"/>
      <c r="AW100" s="246"/>
      <c r="AX100" s="246"/>
      <c r="AY100" s="246"/>
      <c r="AZ100" s="246"/>
    </row>
    <row r="101" spans="4:52" s="23" customFormat="1" ht="23.25">
      <c r="D101" s="344" t="s">
        <v>232</v>
      </c>
      <c r="E101" s="345">
        <f>E100-E96</f>
        <v>0</v>
      </c>
      <c r="F101" s="345">
        <f>F100-F96</f>
        <v>0</v>
      </c>
      <c r="G101" s="345">
        <f>G100-G96</f>
        <v>0</v>
      </c>
      <c r="H101" s="345">
        <f>H100-H96</f>
        <v>0</v>
      </c>
      <c r="I101" s="345">
        <f>I100-I96</f>
        <v>0</v>
      </c>
      <c r="J101" s="345"/>
      <c r="K101" s="346">
        <f>K100-K96</f>
        <v>0</v>
      </c>
      <c r="L101" s="345">
        <f>L100-L96</f>
        <v>0</v>
      </c>
      <c r="M101" s="345">
        <f>M100-M96</f>
        <v>0</v>
      </c>
      <c r="N101" s="345">
        <f>N100-N96</f>
        <v>0</v>
      </c>
      <c r="O101" s="226"/>
      <c r="P101" s="273">
        <f>SUM(E101:O101)</f>
        <v>0</v>
      </c>
      <c r="Q101" s="248"/>
      <c r="R101" s="248"/>
      <c r="S101" s="263"/>
      <c r="T101" s="263"/>
      <c r="U101" s="263"/>
      <c r="V101" s="263"/>
      <c r="W101" s="248"/>
      <c r="X101" s="248"/>
      <c r="Y101" s="248"/>
      <c r="Z101" s="248"/>
      <c r="AA101" s="248"/>
      <c r="AB101" s="263"/>
      <c r="AC101" s="263"/>
      <c r="AD101" s="263"/>
      <c r="AE101" s="263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6"/>
      <c r="AS101" s="246"/>
      <c r="AT101" s="246"/>
      <c r="AU101" s="246"/>
      <c r="AV101" s="246"/>
      <c r="AW101" s="246"/>
      <c r="AX101" s="246"/>
      <c r="AY101" s="246"/>
      <c r="AZ101" s="246"/>
    </row>
    <row r="102" spans="1:52" s="23" customFormat="1" ht="38.25" customHeight="1">
      <c r="A102" s="54"/>
      <c r="B102" s="55"/>
      <c r="C102" s="55"/>
      <c r="D102" s="55"/>
      <c r="E102" s="56" t="s">
        <v>110</v>
      </c>
      <c r="F102" s="57" t="s">
        <v>111</v>
      </c>
      <c r="G102" s="58"/>
      <c r="H102" s="55"/>
      <c r="I102" s="55"/>
      <c r="J102" s="55"/>
      <c r="K102" s="59"/>
      <c r="L102" s="55"/>
      <c r="M102" s="55"/>
      <c r="N102" s="60"/>
      <c r="O102" s="246"/>
      <c r="P102" s="227"/>
      <c r="Q102" s="248"/>
      <c r="R102" s="248"/>
      <c r="S102" s="263"/>
      <c r="T102" s="263"/>
      <c r="U102" s="263"/>
      <c r="V102" s="263"/>
      <c r="W102" s="248"/>
      <c r="X102" s="248"/>
      <c r="Y102" s="248"/>
      <c r="Z102" s="248"/>
      <c r="AA102" s="248"/>
      <c r="AB102" s="263"/>
      <c r="AC102" s="263"/>
      <c r="AD102" s="263"/>
      <c r="AE102" s="263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6"/>
      <c r="AS102" s="246"/>
      <c r="AT102" s="246"/>
      <c r="AU102" s="246"/>
      <c r="AV102" s="246"/>
      <c r="AW102" s="246"/>
      <c r="AX102" s="246"/>
      <c r="AY102" s="246"/>
      <c r="AZ102" s="246"/>
    </row>
    <row r="103" spans="1:52" s="23" customFormat="1" ht="40.5">
      <c r="A103" s="471" t="str">
        <f>E102</f>
        <v>IX</v>
      </c>
      <c r="B103" s="112" t="s">
        <v>63</v>
      </c>
      <c r="C103" s="472"/>
      <c r="D103" s="328" t="s">
        <v>23</v>
      </c>
      <c r="E103" s="329">
        <f>'Приложение 1 (ОТЧЕТНЫЙ ПЕРИОД) '!E203</f>
        <v>0</v>
      </c>
      <c r="F103" s="329">
        <f>'Приложение 1 (ОТЧЕТНЫЙ ПЕРИОД) '!F203</f>
        <v>0</v>
      </c>
      <c r="G103" s="329">
        <f>'Приложение 1 (ОТЧЕТНЫЙ ПЕРИОД) '!G203</f>
        <v>0</v>
      </c>
      <c r="H103" s="329">
        <f>'Приложение 1 (ОТЧЕТНЫЙ ПЕРИОД) '!H203</f>
        <v>0</v>
      </c>
      <c r="I103" s="329">
        <f>'Приложение 1 (ОТЧЕТНЫЙ ПЕРИОД) '!I203</f>
        <v>0</v>
      </c>
      <c r="J103" s="526"/>
      <c r="K103" s="330">
        <f>'Приложение 1 (ОТЧЕТНЫЙ ПЕРИОД) '!K203</f>
        <v>0</v>
      </c>
      <c r="L103" s="329">
        <f>'Приложение 1 (ОТЧЕТНЫЙ ПЕРИОД) '!L203</f>
        <v>0</v>
      </c>
      <c r="M103" s="329">
        <f>'Приложение 1 (ОТЧЕТНЫЙ ПЕРИОД) '!M203</f>
        <v>0</v>
      </c>
      <c r="N103" s="331">
        <f>'Приложение 1 (ОТЧЕТНЫЙ ПЕРИОД) '!N203</f>
        <v>0</v>
      </c>
      <c r="O103" s="246"/>
      <c r="P103" s="227"/>
      <c r="Q103" s="248"/>
      <c r="R103" s="527" t="str">
        <f>B104</f>
        <v>ЦИФРОВАЯ ЭКОНОМИКА</v>
      </c>
      <c r="S103" s="332" t="str">
        <f>D103</f>
        <v>Всего</v>
      </c>
      <c r="T103" s="332">
        <f>E103</f>
        <v>0</v>
      </c>
      <c r="U103" s="332">
        <f>F103</f>
        <v>0</v>
      </c>
      <c r="V103" s="332">
        <f>G103</f>
        <v>0</v>
      </c>
      <c r="W103" s="332" t="e">
        <f>F103/E103%</f>
        <v>#DIV/0!</v>
      </c>
      <c r="X103" s="333" t="e">
        <f>G103/F103%</f>
        <v>#DIV/0!</v>
      </c>
      <c r="Y103" s="250" t="e">
        <f>V103/T103%</f>
        <v>#DIV/0!</v>
      </c>
      <c r="Z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6"/>
      <c r="AS103" s="246"/>
      <c r="AT103" s="246"/>
      <c r="AU103" s="246"/>
      <c r="AV103" s="246"/>
      <c r="AW103" s="246"/>
      <c r="AX103" s="246"/>
      <c r="AY103" s="246"/>
      <c r="AZ103" s="246"/>
    </row>
    <row r="104" spans="1:52" s="23" customFormat="1" ht="23.25" customHeight="1">
      <c r="A104" s="471"/>
      <c r="B104" s="474" t="str">
        <f>F102</f>
        <v>ЦИФРОВАЯ ЭКОНОМИКА</v>
      </c>
      <c r="C104" s="472"/>
      <c r="D104" s="118" t="s">
        <v>24</v>
      </c>
      <c r="E104" s="334">
        <f>'Приложение 1 (ОТЧЕТНЫЙ ПЕРИОД) '!E204</f>
        <v>0</v>
      </c>
      <c r="F104" s="334">
        <f>'Приложение 1 (ОТЧЕТНЫЙ ПЕРИОД) '!F204</f>
        <v>0</v>
      </c>
      <c r="G104" s="334">
        <f>'Приложение 1 (ОТЧЕТНЫЙ ПЕРИОД) '!G204</f>
        <v>0</v>
      </c>
      <c r="H104" s="334">
        <f>'Приложение 1 (ОТЧЕТНЫЙ ПЕРИОД) '!H204</f>
        <v>0</v>
      </c>
      <c r="I104" s="334">
        <f>'Приложение 1 (ОТЧЕТНЫЙ ПЕРИОД) '!I204</f>
        <v>0</v>
      </c>
      <c r="J104" s="526"/>
      <c r="K104" s="335">
        <f>'Приложение 1 (ОТЧЕТНЫЙ ПЕРИОД) '!K204</f>
        <v>0</v>
      </c>
      <c r="L104" s="334">
        <f>'Приложение 1 (ОТЧЕТНЫЙ ПЕРИОД) '!L204</f>
        <v>0</v>
      </c>
      <c r="M104" s="334">
        <f>'Приложение 1 (ОТЧЕТНЫЙ ПЕРИОД) '!M204</f>
        <v>0</v>
      </c>
      <c r="N104" s="336">
        <f>'Приложение 1 (ОТЧЕТНЫЙ ПЕРИОД) '!N204</f>
        <v>0</v>
      </c>
      <c r="O104" s="246"/>
      <c r="P104" s="227"/>
      <c r="Q104" s="248"/>
      <c r="R104" s="527"/>
      <c r="S104" s="251"/>
      <c r="T104" s="251"/>
      <c r="U104" s="251"/>
      <c r="V104" s="251"/>
      <c r="W104" s="252"/>
      <c r="X104" s="253"/>
      <c r="Y104" s="248"/>
      <c r="Z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6"/>
      <c r="AS104" s="246"/>
      <c r="AT104" s="246"/>
      <c r="AU104" s="246"/>
      <c r="AV104" s="246"/>
      <c r="AW104" s="246"/>
      <c r="AX104" s="246"/>
      <c r="AY104" s="246"/>
      <c r="AZ104" s="246"/>
    </row>
    <row r="105" spans="1:52" s="23" customFormat="1" ht="23.25" customHeight="1">
      <c r="A105" s="471"/>
      <c r="B105" s="474"/>
      <c r="C105" s="472"/>
      <c r="D105" s="118" t="s">
        <v>25</v>
      </c>
      <c r="E105" s="334">
        <f>'Приложение 1 (ОТЧЕТНЫЙ ПЕРИОД) '!E205</f>
        <v>0</v>
      </c>
      <c r="F105" s="334">
        <f>'Приложение 1 (ОТЧЕТНЫЙ ПЕРИОД) '!F205</f>
        <v>0</v>
      </c>
      <c r="G105" s="334">
        <f>'Приложение 1 (ОТЧЕТНЫЙ ПЕРИОД) '!G205</f>
        <v>0</v>
      </c>
      <c r="H105" s="334">
        <f>'Приложение 1 (ОТЧЕТНЫЙ ПЕРИОД) '!H205</f>
        <v>0</v>
      </c>
      <c r="I105" s="334">
        <f>'Приложение 1 (ОТЧЕТНЫЙ ПЕРИОД) '!I205</f>
        <v>0</v>
      </c>
      <c r="J105" s="526"/>
      <c r="K105" s="335">
        <f>'Приложение 1 (ОТЧЕТНЫЙ ПЕРИОД) '!K205</f>
        <v>0</v>
      </c>
      <c r="L105" s="334">
        <f>'Приложение 1 (ОТЧЕТНЫЙ ПЕРИОД) '!L205</f>
        <v>0</v>
      </c>
      <c r="M105" s="334">
        <f>'Приложение 1 (ОТЧЕТНЫЙ ПЕРИОД) '!M205</f>
        <v>0</v>
      </c>
      <c r="N105" s="336">
        <f>'Приложение 1 (ОТЧЕТНЫЙ ПЕРИОД) '!N205</f>
        <v>0</v>
      </c>
      <c r="O105" s="246"/>
      <c r="P105" s="227"/>
      <c r="Q105" s="248"/>
      <c r="R105" s="527"/>
      <c r="S105" s="251"/>
      <c r="T105" s="251"/>
      <c r="U105" s="251"/>
      <c r="V105" s="251"/>
      <c r="W105" s="252"/>
      <c r="X105" s="253"/>
      <c r="Y105" s="248"/>
      <c r="Z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6"/>
      <c r="AS105" s="246"/>
      <c r="AT105" s="246"/>
      <c r="AU105" s="246"/>
      <c r="AV105" s="246"/>
      <c r="AW105" s="246"/>
      <c r="AX105" s="246"/>
      <c r="AY105" s="246"/>
      <c r="AZ105" s="246"/>
    </row>
    <row r="106" spans="1:52" s="23" customFormat="1" ht="23.25" customHeight="1">
      <c r="A106" s="471"/>
      <c r="B106" s="474"/>
      <c r="C106" s="472"/>
      <c r="D106" s="124" t="s">
        <v>26</v>
      </c>
      <c r="E106" s="337">
        <f>'Приложение 1 (ОТЧЕТНЫЙ ПЕРИОД) '!E206</f>
        <v>0</v>
      </c>
      <c r="F106" s="337">
        <f>'Приложение 1 (ОТЧЕТНЫЙ ПЕРИОД) '!F206</f>
        <v>0</v>
      </c>
      <c r="G106" s="337">
        <f>'Приложение 1 (ОТЧЕТНЫЙ ПЕРИОД) '!G206</f>
        <v>0</v>
      </c>
      <c r="H106" s="337">
        <f>'Приложение 1 (ОТЧЕТНЫЙ ПЕРИОД) '!H206</f>
        <v>0</v>
      </c>
      <c r="I106" s="337">
        <f>'Приложение 1 (ОТЧЕТНЫЙ ПЕРИОД) '!I206</f>
        <v>0</v>
      </c>
      <c r="J106" s="526"/>
      <c r="K106" s="338">
        <f>'Приложение 1 (ОТЧЕТНЫЙ ПЕРИОД) '!K206</f>
        <v>0</v>
      </c>
      <c r="L106" s="337">
        <f>'Приложение 1 (ОТЧЕТНЫЙ ПЕРИОД) '!L206</f>
        <v>0</v>
      </c>
      <c r="M106" s="337">
        <f>'Приложение 1 (ОТЧЕТНЫЙ ПЕРИОД) '!M206</f>
        <v>0</v>
      </c>
      <c r="N106" s="339">
        <f>'Приложение 1 (ОТЧЕТНЫЙ ПЕРИОД) '!N206</f>
        <v>0</v>
      </c>
      <c r="O106" s="246"/>
      <c r="P106" s="227"/>
      <c r="Q106" s="248"/>
      <c r="R106" s="527"/>
      <c r="S106" s="254"/>
      <c r="T106" s="254"/>
      <c r="U106" s="254"/>
      <c r="V106" s="254"/>
      <c r="W106" s="255"/>
      <c r="X106" s="256"/>
      <c r="Y106" s="248"/>
      <c r="Z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6"/>
      <c r="AS106" s="246"/>
      <c r="AT106" s="246"/>
      <c r="AU106" s="246"/>
      <c r="AV106" s="246"/>
      <c r="AW106" s="246"/>
      <c r="AX106" s="246"/>
      <c r="AY106" s="246"/>
      <c r="AZ106" s="246"/>
    </row>
    <row r="107" spans="3:52" s="23" customFormat="1" ht="23.25">
      <c r="C107" s="340"/>
      <c r="D107" s="341" t="s">
        <v>232</v>
      </c>
      <c r="E107" s="342">
        <f>E104+E105+E106</f>
        <v>0</v>
      </c>
      <c r="F107" s="342">
        <f>F104+F105+F106</f>
        <v>0</v>
      </c>
      <c r="G107" s="342">
        <f>G104+G105+G106</f>
        <v>0</v>
      </c>
      <c r="H107" s="342">
        <f>H104+H105+H106</f>
        <v>0</v>
      </c>
      <c r="I107" s="342">
        <f>I104+I105+I106</f>
        <v>0</v>
      </c>
      <c r="J107" s="342"/>
      <c r="K107" s="343">
        <f>K104+K105+K106</f>
        <v>0</v>
      </c>
      <c r="L107" s="342">
        <f>L104+L105+L106</f>
        <v>0</v>
      </c>
      <c r="M107" s="342">
        <f>M104+M105+M106</f>
        <v>0</v>
      </c>
      <c r="N107" s="342">
        <f>N104+N105+N106</f>
        <v>0</v>
      </c>
      <c r="O107" s="294"/>
      <c r="P107" s="295">
        <f>SUM(E107:O107)</f>
        <v>0</v>
      </c>
      <c r="Q107" s="248"/>
      <c r="R107" s="248"/>
      <c r="S107" s="263"/>
      <c r="T107" s="263"/>
      <c r="U107" s="263"/>
      <c r="V107" s="263"/>
      <c r="W107" s="248"/>
      <c r="X107" s="248"/>
      <c r="Y107" s="248"/>
      <c r="Z107" s="248"/>
      <c r="AA107" s="248"/>
      <c r="AB107" s="263"/>
      <c r="AC107" s="263"/>
      <c r="AD107" s="263"/>
      <c r="AE107" s="263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6"/>
      <c r="AS107" s="246"/>
      <c r="AT107" s="246"/>
      <c r="AU107" s="246"/>
      <c r="AV107" s="246"/>
      <c r="AW107" s="246"/>
      <c r="AX107" s="246"/>
      <c r="AY107" s="246"/>
      <c r="AZ107" s="246"/>
    </row>
    <row r="108" spans="4:52" s="23" customFormat="1" ht="23.25">
      <c r="D108" s="344" t="s">
        <v>232</v>
      </c>
      <c r="E108" s="345">
        <f>E107-E103</f>
        <v>0</v>
      </c>
      <c r="F108" s="345">
        <f>F107-F103</f>
        <v>0</v>
      </c>
      <c r="G108" s="345">
        <f>G107-G103</f>
        <v>0</v>
      </c>
      <c r="H108" s="345">
        <f>H107-H103</f>
        <v>0</v>
      </c>
      <c r="I108" s="345">
        <f>I107-I103</f>
        <v>0</v>
      </c>
      <c r="J108" s="345"/>
      <c r="K108" s="346">
        <f>K107-K103</f>
        <v>0</v>
      </c>
      <c r="L108" s="345">
        <f>L107-L103</f>
        <v>0</v>
      </c>
      <c r="M108" s="345">
        <f>M107-M103</f>
        <v>0</v>
      </c>
      <c r="N108" s="345">
        <f>N107-N103</f>
        <v>0</v>
      </c>
      <c r="O108" s="226"/>
      <c r="P108" s="273">
        <f>SUM(E108:O108)</f>
        <v>0</v>
      </c>
      <c r="Q108" s="248"/>
      <c r="R108" s="248"/>
      <c r="S108" s="263"/>
      <c r="T108" s="263"/>
      <c r="U108" s="263"/>
      <c r="V108" s="263"/>
      <c r="W108" s="248"/>
      <c r="X108" s="248"/>
      <c r="Y108" s="248"/>
      <c r="Z108" s="248"/>
      <c r="AA108" s="248"/>
      <c r="AB108" s="263"/>
      <c r="AC108" s="263"/>
      <c r="AD108" s="263"/>
      <c r="AE108" s="263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6"/>
      <c r="AS108" s="246"/>
      <c r="AT108" s="246"/>
      <c r="AU108" s="246"/>
      <c r="AV108" s="246"/>
      <c r="AW108" s="246"/>
      <c r="AX108" s="246"/>
      <c r="AY108" s="246"/>
      <c r="AZ108" s="246"/>
    </row>
    <row r="109" spans="1:52" s="23" customFormat="1" ht="26.25" customHeight="1">
      <c r="A109" s="54"/>
      <c r="B109" s="55"/>
      <c r="C109" s="55"/>
      <c r="D109" s="55"/>
      <c r="E109" s="56" t="s">
        <v>116</v>
      </c>
      <c r="F109" s="57" t="s">
        <v>117</v>
      </c>
      <c r="G109" s="58"/>
      <c r="H109" s="55"/>
      <c r="I109" s="55"/>
      <c r="J109" s="55"/>
      <c r="K109" s="59"/>
      <c r="L109" s="55"/>
      <c r="M109" s="55"/>
      <c r="N109" s="60"/>
      <c r="O109" s="246"/>
      <c r="P109" s="227"/>
      <c r="Q109" s="248"/>
      <c r="R109" s="248"/>
      <c r="S109" s="263"/>
      <c r="T109" s="263"/>
      <c r="U109" s="263"/>
      <c r="V109" s="263"/>
      <c r="W109" s="248"/>
      <c r="X109" s="248"/>
      <c r="Y109" s="248"/>
      <c r="Z109" s="248"/>
      <c r="AA109" s="248"/>
      <c r="AB109" s="263"/>
      <c r="AC109" s="263"/>
      <c r="AD109" s="263"/>
      <c r="AE109" s="263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6"/>
      <c r="AS109" s="246"/>
      <c r="AT109" s="246"/>
      <c r="AU109" s="246"/>
      <c r="AV109" s="246"/>
      <c r="AW109" s="246"/>
      <c r="AX109" s="246"/>
      <c r="AY109" s="246"/>
      <c r="AZ109" s="246"/>
    </row>
    <row r="110" spans="1:52" s="23" customFormat="1" ht="40.5">
      <c r="A110" s="471">
        <v>1</v>
      </c>
      <c r="B110" s="112" t="s">
        <v>63</v>
      </c>
      <c r="C110" s="472"/>
      <c r="D110" s="328" t="s">
        <v>23</v>
      </c>
      <c r="E110" s="329">
        <f>'Приложение 1 (ОТЧЕТНЫЙ ПЕРИОД) '!E222</f>
        <v>0.30000000000000004</v>
      </c>
      <c r="F110" s="329">
        <f>'Приложение 1 (ОТЧЕТНЫЙ ПЕРИОД) '!F222</f>
        <v>0.30000000000000004</v>
      </c>
      <c r="G110" s="329">
        <f>'Приложение 1 (ОТЧЕТНЫЙ ПЕРИОД) '!G222</f>
        <v>0.30000000000000004</v>
      </c>
      <c r="H110" s="329">
        <f>'Приложение 1 (ОТЧЕТНЫЙ ПЕРИОД) '!H222</f>
        <v>0.12188399999999999</v>
      </c>
      <c r="I110" s="329">
        <f>'Приложение 1 (ОТЧЕТНЫЙ ПЕРИОД) '!I222</f>
        <v>0.30000000000000004</v>
      </c>
      <c r="J110" s="526"/>
      <c r="K110" s="330">
        <f>'Приложение 1 (ОТЧЕТНЫЙ ПЕРИОД) '!K222</f>
        <v>0</v>
      </c>
      <c r="L110" s="329">
        <f>'Приложение 1 (ОТЧЕТНЫЙ ПЕРИОД) '!L222</f>
        <v>0</v>
      </c>
      <c r="M110" s="329">
        <f>'Приложение 1 (ОТЧЕТНЫЙ ПЕРИОД) '!M222</f>
        <v>0</v>
      </c>
      <c r="N110" s="331">
        <f>'Приложение 1 (ОТЧЕТНЫЙ ПЕРИОД) '!N222</f>
        <v>0.7218840000000001</v>
      </c>
      <c r="O110" s="246"/>
      <c r="P110" s="227"/>
      <c r="Q110" s="248"/>
      <c r="R110" s="527" t="str">
        <f>B111</f>
        <v>КУЛЬТУРА</v>
      </c>
      <c r="S110" s="332" t="str">
        <f>D110</f>
        <v>Всего</v>
      </c>
      <c r="T110" s="332">
        <f>E110</f>
        <v>0.30000000000000004</v>
      </c>
      <c r="U110" s="332">
        <f>F110</f>
        <v>0.30000000000000004</v>
      </c>
      <c r="V110" s="332">
        <f>G110</f>
        <v>0.30000000000000004</v>
      </c>
      <c r="W110" s="332">
        <f>F110/E110%</f>
        <v>100</v>
      </c>
      <c r="X110" s="333">
        <f>G110/F110%</f>
        <v>100</v>
      </c>
      <c r="Y110" s="250">
        <f>V110/T110%</f>
        <v>100</v>
      </c>
      <c r="Z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6"/>
      <c r="AS110" s="246"/>
      <c r="AT110" s="246"/>
      <c r="AU110" s="246"/>
      <c r="AV110" s="246"/>
      <c r="AW110" s="246"/>
      <c r="AX110" s="246"/>
      <c r="AY110" s="246"/>
      <c r="AZ110" s="246"/>
    </row>
    <row r="111" spans="1:52" s="23" customFormat="1" ht="23.25" customHeight="1">
      <c r="A111" s="471"/>
      <c r="B111" s="474" t="str">
        <f>F109</f>
        <v>КУЛЬТУРА</v>
      </c>
      <c r="C111" s="472"/>
      <c r="D111" s="118" t="s">
        <v>24</v>
      </c>
      <c r="E111" s="334">
        <f>'Приложение 1 (ОТЧЕТНЫЙ ПЕРИОД) '!E223</f>
        <v>0</v>
      </c>
      <c r="F111" s="334">
        <f>'Приложение 1 (ОТЧЕТНЫЙ ПЕРИОД) '!F223</f>
        <v>0</v>
      </c>
      <c r="G111" s="334">
        <f>'Приложение 1 (ОТЧЕТНЫЙ ПЕРИОД) '!G223</f>
        <v>0</v>
      </c>
      <c r="H111" s="334">
        <f>'Приложение 1 (ОТЧЕТНЫЙ ПЕРИОД) '!H223</f>
        <v>0</v>
      </c>
      <c r="I111" s="334">
        <f>'Приложение 1 (ОТЧЕТНЫЙ ПЕРИОД) '!I223</f>
        <v>0</v>
      </c>
      <c r="J111" s="526"/>
      <c r="K111" s="335">
        <f>'Приложение 1 (ОТЧЕТНЫЙ ПЕРИОД) '!K223</f>
        <v>0</v>
      </c>
      <c r="L111" s="334">
        <f>'Приложение 1 (ОТЧЕТНЫЙ ПЕРИОД) '!L223</f>
        <v>0</v>
      </c>
      <c r="M111" s="334">
        <f>'Приложение 1 (ОТЧЕТНЫЙ ПЕРИОД) '!M223</f>
        <v>0</v>
      </c>
      <c r="N111" s="336">
        <f>'Приложение 1 (ОТЧЕТНЫЙ ПЕРИОД) '!N223</f>
        <v>0</v>
      </c>
      <c r="O111" s="246"/>
      <c r="P111" s="227"/>
      <c r="Q111" s="248"/>
      <c r="R111" s="527"/>
      <c r="S111" s="251"/>
      <c r="T111" s="251"/>
      <c r="U111" s="251"/>
      <c r="V111" s="251"/>
      <c r="W111" s="252"/>
      <c r="X111" s="253"/>
      <c r="Y111" s="248"/>
      <c r="Z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6"/>
      <c r="AS111" s="246"/>
      <c r="AT111" s="246"/>
      <c r="AU111" s="246"/>
      <c r="AV111" s="246"/>
      <c r="AW111" s="246"/>
      <c r="AX111" s="246"/>
      <c r="AY111" s="246"/>
      <c r="AZ111" s="246"/>
    </row>
    <row r="112" spans="1:52" s="23" customFormat="1" ht="23.25" customHeight="1">
      <c r="A112" s="471"/>
      <c r="B112" s="474"/>
      <c r="C112" s="472"/>
      <c r="D112" s="118" t="s">
        <v>25</v>
      </c>
      <c r="E112" s="334">
        <f>'Приложение 1 (ОТЧЕТНЫЙ ПЕРИОД) '!E224</f>
        <v>0</v>
      </c>
      <c r="F112" s="334">
        <f>'Приложение 1 (ОТЧЕТНЫЙ ПЕРИОД) '!F224</f>
        <v>0</v>
      </c>
      <c r="G112" s="334">
        <f>'Приложение 1 (ОТЧЕТНЫЙ ПЕРИОД) '!G224</f>
        <v>0</v>
      </c>
      <c r="H112" s="334">
        <f>'Приложение 1 (ОТЧЕТНЫЙ ПЕРИОД) '!H224</f>
        <v>0</v>
      </c>
      <c r="I112" s="334">
        <f>'Приложение 1 (ОТЧЕТНЫЙ ПЕРИОД) '!I224</f>
        <v>0</v>
      </c>
      <c r="J112" s="526"/>
      <c r="K112" s="335">
        <f>'Приложение 1 (ОТЧЕТНЫЙ ПЕРИОД) '!K224</f>
        <v>0</v>
      </c>
      <c r="L112" s="334">
        <f>'Приложение 1 (ОТЧЕТНЫЙ ПЕРИОД) '!L224</f>
        <v>0</v>
      </c>
      <c r="M112" s="334">
        <f>'Приложение 1 (ОТЧЕТНЫЙ ПЕРИОД) '!M224</f>
        <v>0</v>
      </c>
      <c r="N112" s="336">
        <f>'Приложение 1 (ОТЧЕТНЫЙ ПЕРИОД) '!N224</f>
        <v>0</v>
      </c>
      <c r="O112" s="246"/>
      <c r="P112" s="227"/>
      <c r="Q112" s="248"/>
      <c r="R112" s="527"/>
      <c r="S112" s="251"/>
      <c r="T112" s="251"/>
      <c r="U112" s="251"/>
      <c r="V112" s="251"/>
      <c r="W112" s="252"/>
      <c r="X112" s="253"/>
      <c r="Y112" s="248"/>
      <c r="Z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6"/>
      <c r="AS112" s="246"/>
      <c r="AT112" s="246"/>
      <c r="AU112" s="246"/>
      <c r="AV112" s="246"/>
      <c r="AW112" s="246"/>
      <c r="AX112" s="246"/>
      <c r="AY112" s="246"/>
      <c r="AZ112" s="246"/>
    </row>
    <row r="113" spans="1:52" s="23" customFormat="1" ht="23.25" customHeight="1">
      <c r="A113" s="471"/>
      <c r="B113" s="474"/>
      <c r="C113" s="472"/>
      <c r="D113" s="124" t="s">
        <v>26</v>
      </c>
      <c r="E113" s="337">
        <f>'Приложение 1 (ОТЧЕТНЫЙ ПЕРИОД) '!E225</f>
        <v>0.30000000000000004</v>
      </c>
      <c r="F113" s="337">
        <f>'Приложение 1 (ОТЧЕТНЫЙ ПЕРИОД) '!F225</f>
        <v>0.30000000000000004</v>
      </c>
      <c r="G113" s="337">
        <f>'Приложение 1 (ОТЧЕТНЫЙ ПЕРИОД) '!G225</f>
        <v>0.30000000000000004</v>
      </c>
      <c r="H113" s="337">
        <f>'Приложение 1 (ОТЧЕТНЫЙ ПЕРИОД) '!H225</f>
        <v>0.12188399999999999</v>
      </c>
      <c r="I113" s="337">
        <f>'Приложение 1 (ОТЧЕТНЫЙ ПЕРИОД) '!I225</f>
        <v>0.30000000000000004</v>
      </c>
      <c r="J113" s="526"/>
      <c r="K113" s="338">
        <f>'Приложение 1 (ОТЧЕТНЫЙ ПЕРИОД) '!K225</f>
        <v>0</v>
      </c>
      <c r="L113" s="337">
        <f>'Приложение 1 (ОТЧЕТНЫЙ ПЕРИОД) '!L225</f>
        <v>0</v>
      </c>
      <c r="M113" s="337">
        <f>'Приложение 1 (ОТЧЕТНЫЙ ПЕРИОД) '!M225</f>
        <v>0</v>
      </c>
      <c r="N113" s="339">
        <f>'Приложение 1 (ОТЧЕТНЫЙ ПЕРИОД) '!N225</f>
        <v>0.7218840000000001</v>
      </c>
      <c r="O113" s="246"/>
      <c r="P113" s="227"/>
      <c r="Q113" s="248"/>
      <c r="R113" s="527"/>
      <c r="S113" s="254"/>
      <c r="T113" s="254"/>
      <c r="U113" s="254"/>
      <c r="V113" s="254"/>
      <c r="W113" s="255"/>
      <c r="X113" s="256"/>
      <c r="Y113" s="248"/>
      <c r="Z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6"/>
      <c r="AS113" s="246"/>
      <c r="AT113" s="246"/>
      <c r="AU113" s="246"/>
      <c r="AV113" s="246"/>
      <c r="AW113" s="246"/>
      <c r="AX113" s="246"/>
      <c r="AY113" s="246"/>
      <c r="AZ113" s="246"/>
    </row>
    <row r="114" spans="3:52" s="23" customFormat="1" ht="23.25">
      <c r="C114" s="340"/>
      <c r="D114" s="341" t="s">
        <v>232</v>
      </c>
      <c r="E114" s="342">
        <f>E111+E112+E113</f>
        <v>0.30000000000000004</v>
      </c>
      <c r="F114" s="342">
        <f>F111+F112+F113</f>
        <v>0.30000000000000004</v>
      </c>
      <c r="G114" s="342">
        <f>G111+G112+G113</f>
        <v>0.30000000000000004</v>
      </c>
      <c r="H114" s="342">
        <f>H111+H112+H113</f>
        <v>0.12188399999999999</v>
      </c>
      <c r="I114" s="342">
        <f>I111+I112+I113</f>
        <v>0.30000000000000004</v>
      </c>
      <c r="J114" s="342"/>
      <c r="K114" s="343">
        <f>K111+K112+K113</f>
        <v>0</v>
      </c>
      <c r="L114" s="342">
        <f>L111+L112+L113</f>
        <v>0</v>
      </c>
      <c r="M114" s="342">
        <f>M111+M112+M113</f>
        <v>0</v>
      </c>
      <c r="N114" s="342">
        <f>N111+N112+N113</f>
        <v>0.7218840000000001</v>
      </c>
      <c r="O114" s="294"/>
      <c r="P114" s="295">
        <f>SUM(E114:O114)</f>
        <v>2.043768</v>
      </c>
      <c r="Q114" s="248"/>
      <c r="R114" s="248"/>
      <c r="S114" s="263"/>
      <c r="T114" s="263"/>
      <c r="U114" s="263"/>
      <c r="V114" s="263"/>
      <c r="W114" s="248"/>
      <c r="X114" s="248"/>
      <c r="Y114" s="248"/>
      <c r="Z114" s="248"/>
      <c r="AA114" s="248"/>
      <c r="AB114" s="263"/>
      <c r="AC114" s="263"/>
      <c r="AD114" s="263"/>
      <c r="AE114" s="263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6"/>
      <c r="AS114" s="246"/>
      <c r="AT114" s="246"/>
      <c r="AU114" s="246"/>
      <c r="AV114" s="246"/>
      <c r="AW114" s="246"/>
      <c r="AX114" s="246"/>
      <c r="AY114" s="246"/>
      <c r="AZ114" s="246"/>
    </row>
    <row r="115" spans="4:52" s="23" customFormat="1" ht="23.25">
      <c r="D115" s="344" t="s">
        <v>232</v>
      </c>
      <c r="E115" s="345">
        <f>E114-E110</f>
        <v>0</v>
      </c>
      <c r="F115" s="345">
        <f>F114-F110</f>
        <v>0</v>
      </c>
      <c r="G115" s="345">
        <f>G114-G110</f>
        <v>0</v>
      </c>
      <c r="H115" s="345">
        <f>H114-H110</f>
        <v>0</v>
      </c>
      <c r="I115" s="345">
        <f>I114-I110</f>
        <v>0</v>
      </c>
      <c r="J115" s="345"/>
      <c r="K115" s="346">
        <f>K114-K110</f>
        <v>0</v>
      </c>
      <c r="L115" s="345">
        <f>L114-L110</f>
        <v>0</v>
      </c>
      <c r="M115" s="345">
        <f>M114-M110</f>
        <v>0</v>
      </c>
      <c r="N115" s="345">
        <f>N114-N110</f>
        <v>0</v>
      </c>
      <c r="O115" s="226"/>
      <c r="P115" s="273">
        <f>SUM(E115:O115)</f>
        <v>0</v>
      </c>
      <c r="Q115" s="248"/>
      <c r="R115" s="248"/>
      <c r="S115" s="263"/>
      <c r="T115" s="263"/>
      <c r="U115" s="263"/>
      <c r="V115" s="263"/>
      <c r="W115" s="248"/>
      <c r="X115" s="248"/>
      <c r="Y115" s="248"/>
      <c r="Z115" s="248"/>
      <c r="AA115" s="248"/>
      <c r="AB115" s="263"/>
      <c r="AC115" s="263"/>
      <c r="AD115" s="263"/>
      <c r="AE115" s="263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6"/>
      <c r="AS115" s="246"/>
      <c r="AT115" s="246"/>
      <c r="AU115" s="246"/>
      <c r="AV115" s="246"/>
      <c r="AW115" s="246"/>
      <c r="AX115" s="246"/>
      <c r="AY115" s="246"/>
      <c r="AZ115" s="246"/>
    </row>
    <row r="116" spans="1:52" s="23" customFormat="1" ht="32.25" customHeight="1">
      <c r="A116" s="54"/>
      <c r="B116" s="55"/>
      <c r="C116" s="55"/>
      <c r="D116" s="55"/>
      <c r="E116" s="56" t="s">
        <v>120</v>
      </c>
      <c r="F116" s="57" t="s">
        <v>121</v>
      </c>
      <c r="G116" s="58"/>
      <c r="H116" s="55"/>
      <c r="I116" s="55"/>
      <c r="J116" s="55"/>
      <c r="K116" s="59"/>
      <c r="L116" s="55"/>
      <c r="M116" s="55"/>
      <c r="N116" s="60"/>
      <c r="O116" s="246"/>
      <c r="P116" s="227"/>
      <c r="Q116" s="248"/>
      <c r="R116" s="248"/>
      <c r="S116" s="263"/>
      <c r="T116" s="263"/>
      <c r="U116" s="263"/>
      <c r="V116" s="263"/>
      <c r="W116" s="248"/>
      <c r="X116" s="248"/>
      <c r="Y116" s="248"/>
      <c r="Z116" s="248"/>
      <c r="AA116" s="248"/>
      <c r="AB116" s="263"/>
      <c r="AC116" s="263"/>
      <c r="AD116" s="263"/>
      <c r="AE116" s="263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6"/>
      <c r="AS116" s="246"/>
      <c r="AT116" s="246"/>
      <c r="AU116" s="246"/>
      <c r="AV116" s="246"/>
      <c r="AW116" s="246"/>
      <c r="AX116" s="246"/>
      <c r="AY116" s="246"/>
      <c r="AZ116" s="246"/>
    </row>
    <row r="117" spans="1:52" s="23" customFormat="1" ht="40.5">
      <c r="A117" s="471" t="str">
        <f>E116</f>
        <v>XI</v>
      </c>
      <c r="B117" s="112" t="s">
        <v>63</v>
      </c>
      <c r="C117" s="472"/>
      <c r="D117" s="328" t="s">
        <v>23</v>
      </c>
      <c r="E117" s="329">
        <f>'Приложение 1 (ОТЧЕТНЫЙ ПЕРИОД) '!E251</f>
        <v>10.49421</v>
      </c>
      <c r="F117" s="329">
        <f>'Приложение 1 (ОТЧЕТНЫЙ ПЕРИОД) '!F251</f>
        <v>10.494488</v>
      </c>
      <c r="G117" s="329">
        <f>'Приложение 1 (ОТЧЕТНЫЙ ПЕРИОД) '!G251</f>
        <v>10.494488</v>
      </c>
      <c r="H117" s="329">
        <f>'Приложение 1 (ОТЧЕТНЫЙ ПЕРИОД) '!H251</f>
        <v>0.81</v>
      </c>
      <c r="I117" s="329">
        <f>'Приложение 1 (ОТЧЕТНЫЙ ПЕРИОД) '!I251</f>
        <v>0.81</v>
      </c>
      <c r="J117" s="526"/>
      <c r="K117" s="330">
        <f>'Приложение 1 (ОТЧЕТНЫЙ ПЕРИОД) '!K251</f>
        <v>0.81</v>
      </c>
      <c r="L117" s="329">
        <f>'Приложение 1 (ОТЧЕТНЫЙ ПЕРИОД) '!L251</f>
        <v>0.81</v>
      </c>
      <c r="M117" s="329">
        <f>'Приложение 1 (ОТЧЕТНЫЙ ПЕРИОД) '!M251</f>
        <v>0.81</v>
      </c>
      <c r="N117" s="331">
        <f>'Приложение 1 (ОТЧЕТНЫЙ ПЕРИОД) '!N251</f>
        <v>14.54421</v>
      </c>
      <c r="O117" s="246"/>
      <c r="P117" s="227"/>
      <c r="Q117" s="248"/>
      <c r="R117" s="527" t="str">
        <f>B118</f>
        <v>МАЛОЕ И СРЕДНЕЕ ПРЕДПРИНИМАТЕЛЬСТВО</v>
      </c>
      <c r="S117" s="332" t="str">
        <f>D117</f>
        <v>Всего</v>
      </c>
      <c r="T117" s="332">
        <f>E117</f>
        <v>10.49421</v>
      </c>
      <c r="U117" s="332">
        <f>F117</f>
        <v>10.494488</v>
      </c>
      <c r="V117" s="332">
        <f>G117</f>
        <v>10.494488</v>
      </c>
      <c r="W117" s="332">
        <f>F117/E117%</f>
        <v>100.00264907982591</v>
      </c>
      <c r="X117" s="333">
        <f>G117/F117%</f>
        <v>100</v>
      </c>
      <c r="Y117" s="250">
        <f>V117/T117%</f>
        <v>100.00264907982591</v>
      </c>
      <c r="Z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6"/>
      <c r="AS117" s="246"/>
      <c r="AT117" s="246"/>
      <c r="AU117" s="246"/>
      <c r="AV117" s="246"/>
      <c r="AW117" s="246"/>
      <c r="AX117" s="246"/>
      <c r="AY117" s="246"/>
      <c r="AZ117" s="246"/>
    </row>
    <row r="118" spans="1:52" s="23" customFormat="1" ht="23.25" customHeight="1">
      <c r="A118" s="471"/>
      <c r="B118" s="474" t="str">
        <f>F116</f>
        <v>МАЛОЕ И СРЕДНЕЕ ПРЕДПРИНИМАТЕЛЬСТВО</v>
      </c>
      <c r="C118" s="472"/>
      <c r="D118" s="118" t="s">
        <v>24</v>
      </c>
      <c r="E118" s="334">
        <f>'Приложение 1 (ОТЧЕТНЫЙ ПЕРИОД) '!E252</f>
        <v>0</v>
      </c>
      <c r="F118" s="334">
        <f>'Приложение 1 (ОТЧЕТНЫЙ ПЕРИОД) '!F252</f>
        <v>0</v>
      </c>
      <c r="G118" s="334">
        <f>'Приложение 1 (ОТЧЕТНЫЙ ПЕРИОД) '!G252</f>
        <v>0</v>
      </c>
      <c r="H118" s="334">
        <f>'Приложение 1 (ОТЧЕТНЫЙ ПЕРИОД) '!H252</f>
        <v>0</v>
      </c>
      <c r="I118" s="334">
        <f>'Приложение 1 (ОТЧЕТНЫЙ ПЕРИОД) '!I252</f>
        <v>0</v>
      </c>
      <c r="J118" s="526"/>
      <c r="K118" s="335">
        <f>'Приложение 1 (ОТЧЕТНЫЙ ПЕРИОД) '!K252</f>
        <v>0</v>
      </c>
      <c r="L118" s="334">
        <f>'Приложение 1 (ОТЧЕТНЫЙ ПЕРИОД) '!L252</f>
        <v>0</v>
      </c>
      <c r="M118" s="334">
        <f>'Приложение 1 (ОТЧЕТНЫЙ ПЕРИОД) '!M252</f>
        <v>0</v>
      </c>
      <c r="N118" s="336">
        <f>'Приложение 1 (ОТЧЕТНЫЙ ПЕРИОД) '!N252</f>
        <v>0</v>
      </c>
      <c r="O118" s="246"/>
      <c r="P118" s="227"/>
      <c r="Q118" s="248"/>
      <c r="R118" s="527"/>
      <c r="S118" s="251"/>
      <c r="T118" s="251"/>
      <c r="U118" s="251"/>
      <c r="V118" s="251"/>
      <c r="W118" s="252"/>
      <c r="X118" s="253"/>
      <c r="Y118" s="248"/>
      <c r="Z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6"/>
      <c r="AS118" s="246"/>
      <c r="AT118" s="246"/>
      <c r="AU118" s="246"/>
      <c r="AV118" s="246"/>
      <c r="AW118" s="246"/>
      <c r="AX118" s="246"/>
      <c r="AY118" s="246"/>
      <c r="AZ118" s="246"/>
    </row>
    <row r="119" spans="1:52" s="23" customFormat="1" ht="23.25" customHeight="1">
      <c r="A119" s="471"/>
      <c r="B119" s="474"/>
      <c r="C119" s="472"/>
      <c r="D119" s="118" t="s">
        <v>25</v>
      </c>
      <c r="E119" s="334">
        <f>'Приложение 1 (ОТЧЕТНЫЙ ПЕРИОД) '!E253</f>
        <v>10</v>
      </c>
      <c r="F119" s="334">
        <f>'Приложение 1 (ОТЧЕТНЫЙ ПЕРИОД) '!F253</f>
        <v>10</v>
      </c>
      <c r="G119" s="334">
        <f>'Приложение 1 (ОТЧЕТНЫЙ ПЕРИОД) '!G253</f>
        <v>10</v>
      </c>
      <c r="H119" s="334">
        <f>'Приложение 1 (ОТЧЕТНЫЙ ПЕРИОД) '!H253</f>
        <v>0</v>
      </c>
      <c r="I119" s="334">
        <f>'Приложение 1 (ОТЧЕТНЫЙ ПЕРИОД) '!I253</f>
        <v>0</v>
      </c>
      <c r="J119" s="526"/>
      <c r="K119" s="335">
        <f>'Приложение 1 (ОТЧЕТНЫЙ ПЕРИОД) '!K253</f>
        <v>0</v>
      </c>
      <c r="L119" s="334">
        <f>'Приложение 1 (ОТЧЕТНЫЙ ПЕРИОД) '!L253</f>
        <v>0</v>
      </c>
      <c r="M119" s="334">
        <f>'Приложение 1 (ОТЧЕТНЫЙ ПЕРИОД) '!M253</f>
        <v>0</v>
      </c>
      <c r="N119" s="336">
        <f>'Приложение 1 (ОТЧЕТНЫЙ ПЕРИОД) '!N253</f>
        <v>10</v>
      </c>
      <c r="O119" s="246"/>
      <c r="P119" s="227"/>
      <c r="Q119" s="248"/>
      <c r="R119" s="527"/>
      <c r="S119" s="251"/>
      <c r="T119" s="251"/>
      <c r="U119" s="251"/>
      <c r="V119" s="251"/>
      <c r="W119" s="252"/>
      <c r="X119" s="253"/>
      <c r="Y119" s="248"/>
      <c r="Z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6"/>
      <c r="AS119" s="246"/>
      <c r="AT119" s="246"/>
      <c r="AU119" s="246"/>
      <c r="AV119" s="246"/>
      <c r="AW119" s="246"/>
      <c r="AX119" s="246"/>
      <c r="AY119" s="246"/>
      <c r="AZ119" s="246"/>
    </row>
    <row r="120" spans="1:52" s="23" customFormat="1" ht="23.25" customHeight="1">
      <c r="A120" s="471"/>
      <c r="B120" s="474"/>
      <c r="C120" s="472"/>
      <c r="D120" s="124" t="s">
        <v>26</v>
      </c>
      <c r="E120" s="337">
        <f>'Приложение 1 (ОТЧЕТНЫЙ ПЕРИОД) '!E254</f>
        <v>0.49421000000000004</v>
      </c>
      <c r="F120" s="337">
        <f>'Приложение 1 (ОТЧЕТНЫЙ ПЕРИОД) '!F254</f>
        <v>0.49448800000000004</v>
      </c>
      <c r="G120" s="337">
        <f>'Приложение 1 (ОТЧЕТНЫЙ ПЕРИОД) '!G254</f>
        <v>0.49448800000000004</v>
      </c>
      <c r="H120" s="337">
        <f>'Приложение 1 (ОТЧЕТНЫЙ ПЕРИОД) '!H254</f>
        <v>0.81</v>
      </c>
      <c r="I120" s="337">
        <f>'Приложение 1 (ОТЧЕТНЫЙ ПЕРИОД) '!I254</f>
        <v>0.81</v>
      </c>
      <c r="J120" s="526"/>
      <c r="K120" s="338">
        <f>'Приложение 1 (ОТЧЕТНЫЙ ПЕРИОД) '!K254</f>
        <v>0.81</v>
      </c>
      <c r="L120" s="337">
        <f>'Приложение 1 (ОТЧЕТНЫЙ ПЕРИОД) '!L254</f>
        <v>0.81</v>
      </c>
      <c r="M120" s="337">
        <f>'Приложение 1 (ОТЧЕТНЫЙ ПЕРИОД) '!M254</f>
        <v>0.81</v>
      </c>
      <c r="N120" s="339">
        <f>'Приложение 1 (ОТЧЕТНЫЙ ПЕРИОД) '!N254</f>
        <v>4.54421</v>
      </c>
      <c r="O120" s="246"/>
      <c r="P120" s="227"/>
      <c r="Q120" s="248"/>
      <c r="R120" s="527"/>
      <c r="S120" s="254"/>
      <c r="T120" s="254"/>
      <c r="U120" s="254"/>
      <c r="V120" s="254"/>
      <c r="W120" s="255"/>
      <c r="X120" s="256"/>
      <c r="Y120" s="248"/>
      <c r="Z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6"/>
      <c r="AS120" s="246"/>
      <c r="AT120" s="246"/>
      <c r="AU120" s="246"/>
      <c r="AV120" s="246"/>
      <c r="AW120" s="246"/>
      <c r="AX120" s="246"/>
      <c r="AY120" s="246"/>
      <c r="AZ120" s="246"/>
    </row>
    <row r="121" spans="3:52" s="23" customFormat="1" ht="23.25">
      <c r="C121" s="340"/>
      <c r="D121" s="341" t="s">
        <v>232</v>
      </c>
      <c r="E121" s="342">
        <f>E118+E119+E120</f>
        <v>10.49421</v>
      </c>
      <c r="F121" s="342">
        <f>F118+F119+F120</f>
        <v>10.494488</v>
      </c>
      <c r="G121" s="342">
        <f>G118+G119+G120</f>
        <v>10.494488</v>
      </c>
      <c r="H121" s="342">
        <f>H118+H119+H120</f>
        <v>0.81</v>
      </c>
      <c r="I121" s="342">
        <f>I118+I119+I120</f>
        <v>0.81</v>
      </c>
      <c r="J121" s="342"/>
      <c r="K121" s="343">
        <f>K118+K119+K120</f>
        <v>0.81</v>
      </c>
      <c r="L121" s="342">
        <f>L118+L119+L120</f>
        <v>0.81</v>
      </c>
      <c r="M121" s="342">
        <f>M118+M119+M120</f>
        <v>0.81</v>
      </c>
      <c r="N121" s="342">
        <f>N118+N119+N120</f>
        <v>14.54421</v>
      </c>
      <c r="O121" s="294"/>
      <c r="P121" s="295">
        <f>SUM(E121:O121)</f>
        <v>50.07739600000001</v>
      </c>
      <c r="Q121" s="248"/>
      <c r="R121" s="248"/>
      <c r="S121" s="263"/>
      <c r="T121" s="263"/>
      <c r="U121" s="263"/>
      <c r="V121" s="263"/>
      <c r="W121" s="248"/>
      <c r="X121" s="248"/>
      <c r="Y121" s="248"/>
      <c r="Z121" s="248"/>
      <c r="AA121" s="248"/>
      <c r="AB121" s="263"/>
      <c r="AC121" s="263"/>
      <c r="AD121" s="263"/>
      <c r="AE121" s="263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6"/>
      <c r="AS121" s="246"/>
      <c r="AT121" s="246"/>
      <c r="AU121" s="246"/>
      <c r="AV121" s="246"/>
      <c r="AW121" s="246"/>
      <c r="AX121" s="246"/>
      <c r="AY121" s="246"/>
      <c r="AZ121" s="246"/>
    </row>
    <row r="122" spans="4:52" s="23" customFormat="1" ht="23.25">
      <c r="D122" s="344" t="s">
        <v>232</v>
      </c>
      <c r="E122" s="345">
        <f>E121-E117</f>
        <v>0</v>
      </c>
      <c r="F122" s="345">
        <f>F121-F117</f>
        <v>0</v>
      </c>
      <c r="G122" s="345">
        <f>G121-G117</f>
        <v>0</v>
      </c>
      <c r="H122" s="345">
        <f>H121-H117</f>
        <v>0</v>
      </c>
      <c r="I122" s="345">
        <f>I121-I117</f>
        <v>0</v>
      </c>
      <c r="J122" s="345"/>
      <c r="K122" s="346">
        <f>K121-K117</f>
        <v>0</v>
      </c>
      <c r="L122" s="345">
        <f>L121-L117</f>
        <v>0</v>
      </c>
      <c r="M122" s="345">
        <f>M121-M117</f>
        <v>0</v>
      </c>
      <c r="N122" s="345">
        <f>N121-N117</f>
        <v>0</v>
      </c>
      <c r="O122" s="226"/>
      <c r="P122" s="273">
        <f>SUM(E122:O122)</f>
        <v>0</v>
      </c>
      <c r="Q122" s="248"/>
      <c r="R122" s="248"/>
      <c r="S122" s="263"/>
      <c r="T122" s="263"/>
      <c r="U122" s="263"/>
      <c r="V122" s="263"/>
      <c r="W122" s="248"/>
      <c r="X122" s="248"/>
      <c r="Y122" s="248"/>
      <c r="Z122" s="248"/>
      <c r="AA122" s="248"/>
      <c r="AB122" s="263"/>
      <c r="AC122" s="263"/>
      <c r="AD122" s="263"/>
      <c r="AE122" s="263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6"/>
      <c r="AS122" s="246"/>
      <c r="AT122" s="246"/>
      <c r="AU122" s="246"/>
      <c r="AV122" s="246"/>
      <c r="AW122" s="246"/>
      <c r="AX122" s="246"/>
      <c r="AY122" s="246"/>
      <c r="AZ122" s="246"/>
    </row>
    <row r="123" spans="1:52" s="23" customFormat="1" ht="32.25" customHeight="1">
      <c r="A123" s="54"/>
      <c r="B123" s="55"/>
      <c r="C123" s="55"/>
      <c r="D123" s="55"/>
      <c r="E123" s="56" t="s">
        <v>133</v>
      </c>
      <c r="F123" s="57" t="s">
        <v>134</v>
      </c>
      <c r="G123" s="58"/>
      <c r="H123" s="55"/>
      <c r="I123" s="55"/>
      <c r="J123" s="55"/>
      <c r="K123" s="59"/>
      <c r="L123" s="55"/>
      <c r="M123" s="55"/>
      <c r="N123" s="60"/>
      <c r="O123" s="246"/>
      <c r="P123" s="227"/>
      <c r="Q123" s="248"/>
      <c r="R123" s="248"/>
      <c r="S123" s="263"/>
      <c r="T123" s="263"/>
      <c r="U123" s="263"/>
      <c r="V123" s="263"/>
      <c r="W123" s="248"/>
      <c r="X123" s="248"/>
      <c r="Y123" s="248"/>
      <c r="Z123" s="248"/>
      <c r="AA123" s="248"/>
      <c r="AB123" s="263"/>
      <c r="AC123" s="263"/>
      <c r="AD123" s="263"/>
      <c r="AE123" s="263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6"/>
      <c r="AS123" s="246"/>
      <c r="AT123" s="246"/>
      <c r="AU123" s="246"/>
      <c r="AV123" s="246"/>
      <c r="AW123" s="246"/>
      <c r="AX123" s="246"/>
      <c r="AY123" s="246"/>
      <c r="AZ123" s="246"/>
    </row>
    <row r="124" spans="1:52" s="23" customFormat="1" ht="40.5">
      <c r="A124" s="471" t="str">
        <f>E123</f>
        <v>XII</v>
      </c>
      <c r="B124" s="112" t="s">
        <v>63</v>
      </c>
      <c r="C124" s="472"/>
      <c r="D124" s="328" t="s">
        <v>23</v>
      </c>
      <c r="E124" s="329">
        <f>'Приложение 1 (ОТЧЕТНЫЙ ПЕРИОД) '!E266</f>
        <v>0</v>
      </c>
      <c r="F124" s="329">
        <f>'Приложение 1 (ОТЧЕТНЫЙ ПЕРИОД) '!F266</f>
        <v>0</v>
      </c>
      <c r="G124" s="329">
        <f>'Приложение 1 (ОТЧЕТНЫЙ ПЕРИОД) '!G266</f>
        <v>0</v>
      </c>
      <c r="H124" s="329">
        <f>'Приложение 1 (ОТЧЕТНЫЙ ПЕРИОД) '!H266</f>
        <v>0</v>
      </c>
      <c r="I124" s="329">
        <f>'Приложение 1 (ОТЧЕТНЫЙ ПЕРИОД) '!I266</f>
        <v>0</v>
      </c>
      <c r="J124" s="526"/>
      <c r="K124" s="330">
        <f>'Приложение 1 (ОТЧЕТНЫЙ ПЕРИОД) '!K266</f>
        <v>0</v>
      </c>
      <c r="L124" s="329">
        <f>'Приложение 1 (ОТЧЕТНЫЙ ПЕРИОД) '!L266</f>
        <v>0</v>
      </c>
      <c r="M124" s="329">
        <f>'Приложение 1 (ОТЧЕТНЫЙ ПЕРИОД) '!M266</f>
        <v>0</v>
      </c>
      <c r="N124" s="331">
        <f>'Приложение 1 (ОТЧЕТНЫЙ ПЕРИОД) '!N266</f>
        <v>0</v>
      </c>
      <c r="O124" s="246"/>
      <c r="P124" s="227"/>
      <c r="Q124" s="248"/>
      <c r="R124" s="527" t="str">
        <f>B125</f>
        <v>МЕЖДУНАРОДНАЯ КООПЕРАЦИЯ И ЭКСПОРТ</v>
      </c>
      <c r="S124" s="332" t="str">
        <f>D124</f>
        <v>Всего</v>
      </c>
      <c r="T124" s="332">
        <f>E124</f>
        <v>0</v>
      </c>
      <c r="U124" s="332">
        <f>F124</f>
        <v>0</v>
      </c>
      <c r="V124" s="332">
        <f>G124</f>
        <v>0</v>
      </c>
      <c r="W124" s="332" t="e">
        <f>F124/E124%</f>
        <v>#DIV/0!</v>
      </c>
      <c r="X124" s="333" t="e">
        <f>G124/F124%</f>
        <v>#DIV/0!</v>
      </c>
      <c r="Y124" s="250" t="e">
        <f>V124/T124%</f>
        <v>#DIV/0!</v>
      </c>
      <c r="Z124" s="248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8"/>
      <c r="AR124" s="246"/>
      <c r="AS124" s="246"/>
      <c r="AT124" s="246"/>
      <c r="AU124" s="246"/>
      <c r="AV124" s="246"/>
      <c r="AW124" s="246"/>
      <c r="AX124" s="246"/>
      <c r="AY124" s="246"/>
      <c r="AZ124" s="246"/>
    </row>
    <row r="125" spans="1:52" s="23" customFormat="1" ht="20.25" customHeight="1">
      <c r="A125" s="471"/>
      <c r="B125" s="474" t="str">
        <f>F123</f>
        <v>МЕЖДУНАРОДНАЯ КООПЕРАЦИЯ И ЭКСПОРТ</v>
      </c>
      <c r="C125" s="472"/>
      <c r="D125" s="118" t="s">
        <v>24</v>
      </c>
      <c r="E125" s="334">
        <f>'Приложение 1 (ОТЧЕТНЫЙ ПЕРИОД) '!E267</f>
        <v>0</v>
      </c>
      <c r="F125" s="334">
        <f>'Приложение 1 (ОТЧЕТНЫЙ ПЕРИОД) '!F267</f>
        <v>0</v>
      </c>
      <c r="G125" s="334">
        <f>'Приложение 1 (ОТЧЕТНЫЙ ПЕРИОД) '!G267</f>
        <v>0</v>
      </c>
      <c r="H125" s="334">
        <f>'Приложение 1 (ОТЧЕТНЫЙ ПЕРИОД) '!H267</f>
        <v>0</v>
      </c>
      <c r="I125" s="334">
        <f>'Приложение 1 (ОТЧЕТНЫЙ ПЕРИОД) '!I267</f>
        <v>0</v>
      </c>
      <c r="J125" s="526"/>
      <c r="K125" s="335">
        <f>'Приложение 1 (ОТЧЕТНЫЙ ПЕРИОД) '!K267</f>
        <v>0</v>
      </c>
      <c r="L125" s="334">
        <f>'Приложение 1 (ОТЧЕТНЫЙ ПЕРИОД) '!L267</f>
        <v>0</v>
      </c>
      <c r="M125" s="334">
        <f>'Приложение 1 (ОТЧЕТНЫЙ ПЕРИОД) '!M267</f>
        <v>0</v>
      </c>
      <c r="N125" s="336">
        <f>'Приложение 1 (ОТЧЕТНЫЙ ПЕРИОД) '!N267</f>
        <v>0</v>
      </c>
      <c r="O125" s="246"/>
      <c r="P125" s="227"/>
      <c r="Q125" s="248"/>
      <c r="R125" s="527"/>
      <c r="S125" s="251"/>
      <c r="T125" s="251"/>
      <c r="U125" s="251"/>
      <c r="V125" s="251"/>
      <c r="W125" s="252"/>
      <c r="X125" s="253"/>
      <c r="Y125" s="248"/>
      <c r="Z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6"/>
      <c r="AS125" s="246"/>
      <c r="AT125" s="246"/>
      <c r="AU125" s="246"/>
      <c r="AV125" s="246"/>
      <c r="AW125" s="246"/>
      <c r="AX125" s="246"/>
      <c r="AY125" s="246"/>
      <c r="AZ125" s="246"/>
    </row>
    <row r="126" spans="1:52" s="23" customFormat="1" ht="20.25" customHeight="1">
      <c r="A126" s="471"/>
      <c r="B126" s="474"/>
      <c r="C126" s="472"/>
      <c r="D126" s="118" t="s">
        <v>25</v>
      </c>
      <c r="E126" s="334">
        <f>'Приложение 1 (ОТЧЕТНЫЙ ПЕРИОД) '!E268</f>
        <v>0</v>
      </c>
      <c r="F126" s="334">
        <f>'Приложение 1 (ОТЧЕТНЫЙ ПЕРИОД) '!F268</f>
        <v>0</v>
      </c>
      <c r="G126" s="334">
        <f>'Приложение 1 (ОТЧЕТНЫЙ ПЕРИОД) '!G268</f>
        <v>0</v>
      </c>
      <c r="H126" s="334">
        <f>'Приложение 1 (ОТЧЕТНЫЙ ПЕРИОД) '!H268</f>
        <v>0</v>
      </c>
      <c r="I126" s="334">
        <f>'Приложение 1 (ОТЧЕТНЫЙ ПЕРИОД) '!I268</f>
        <v>0</v>
      </c>
      <c r="J126" s="526"/>
      <c r="K126" s="335">
        <f>'Приложение 1 (ОТЧЕТНЫЙ ПЕРИОД) '!K268</f>
        <v>0</v>
      </c>
      <c r="L126" s="334">
        <f>'Приложение 1 (ОТЧЕТНЫЙ ПЕРИОД) '!L268</f>
        <v>0</v>
      </c>
      <c r="M126" s="334">
        <f>'Приложение 1 (ОТЧЕТНЫЙ ПЕРИОД) '!M268</f>
        <v>0</v>
      </c>
      <c r="N126" s="336">
        <f>'Приложение 1 (ОТЧЕТНЫЙ ПЕРИОД) '!N268</f>
        <v>0</v>
      </c>
      <c r="O126" s="246"/>
      <c r="P126" s="227"/>
      <c r="Q126" s="248"/>
      <c r="R126" s="527"/>
      <c r="S126" s="251"/>
      <c r="T126" s="251"/>
      <c r="U126" s="251"/>
      <c r="V126" s="251"/>
      <c r="W126" s="252"/>
      <c r="X126" s="253"/>
      <c r="Y126" s="248"/>
      <c r="Z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6"/>
      <c r="AS126" s="246"/>
      <c r="AT126" s="246"/>
      <c r="AU126" s="246"/>
      <c r="AV126" s="246"/>
      <c r="AW126" s="246"/>
      <c r="AX126" s="246"/>
      <c r="AY126" s="246"/>
      <c r="AZ126" s="246"/>
    </row>
    <row r="127" spans="1:52" s="23" customFormat="1" ht="21" customHeight="1">
      <c r="A127" s="471"/>
      <c r="B127" s="474"/>
      <c r="C127" s="472"/>
      <c r="D127" s="124" t="s">
        <v>26</v>
      </c>
      <c r="E127" s="337">
        <f>'Приложение 1 (ОТЧЕТНЫЙ ПЕРИОД) '!E269</f>
        <v>0</v>
      </c>
      <c r="F127" s="337">
        <f>'Приложение 1 (ОТЧЕТНЫЙ ПЕРИОД) '!F269</f>
        <v>0</v>
      </c>
      <c r="G127" s="337">
        <f>'Приложение 1 (ОТЧЕТНЫЙ ПЕРИОД) '!G269</f>
        <v>0</v>
      </c>
      <c r="H127" s="337">
        <f>'Приложение 1 (ОТЧЕТНЫЙ ПЕРИОД) '!H269</f>
        <v>0</v>
      </c>
      <c r="I127" s="337">
        <f>'Приложение 1 (ОТЧЕТНЫЙ ПЕРИОД) '!I269</f>
        <v>0</v>
      </c>
      <c r="J127" s="526"/>
      <c r="K127" s="338">
        <f>'Приложение 1 (ОТЧЕТНЫЙ ПЕРИОД) '!K269</f>
        <v>0</v>
      </c>
      <c r="L127" s="337">
        <f>'Приложение 1 (ОТЧЕТНЫЙ ПЕРИОД) '!L269</f>
        <v>0</v>
      </c>
      <c r="M127" s="337">
        <f>'Приложение 1 (ОТЧЕТНЫЙ ПЕРИОД) '!M269</f>
        <v>0</v>
      </c>
      <c r="N127" s="339">
        <f>'Приложение 1 (ОТЧЕТНЫЙ ПЕРИОД) '!N269</f>
        <v>0</v>
      </c>
      <c r="O127" s="246"/>
      <c r="P127" s="227"/>
      <c r="Q127" s="248"/>
      <c r="R127" s="527"/>
      <c r="S127" s="254"/>
      <c r="T127" s="254"/>
      <c r="U127" s="254"/>
      <c r="V127" s="254"/>
      <c r="W127" s="255"/>
      <c r="X127" s="256"/>
      <c r="Y127" s="248"/>
      <c r="Z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6"/>
      <c r="AS127" s="246"/>
      <c r="AT127" s="246"/>
      <c r="AU127" s="246"/>
      <c r="AV127" s="246"/>
      <c r="AW127" s="246"/>
      <c r="AX127" s="246"/>
      <c r="AY127" s="246"/>
      <c r="AZ127" s="246"/>
    </row>
    <row r="128" spans="3:52" s="23" customFormat="1" ht="23.25">
      <c r="C128" s="340"/>
      <c r="D128" s="341" t="s">
        <v>232</v>
      </c>
      <c r="E128" s="342">
        <f>E125+E126+E127</f>
        <v>0</v>
      </c>
      <c r="F128" s="342">
        <f>F125+F126+F127</f>
        <v>0</v>
      </c>
      <c r="G128" s="342">
        <f>G125+G126+G127</f>
        <v>0</v>
      </c>
      <c r="H128" s="342">
        <f>H125+H126+H127</f>
        <v>0</v>
      </c>
      <c r="I128" s="342">
        <f>I125+I126+I127</f>
        <v>0</v>
      </c>
      <c r="J128" s="342"/>
      <c r="K128" s="343">
        <f>K125+K126+K127</f>
        <v>0</v>
      </c>
      <c r="L128" s="342">
        <f>L125+L126+L127</f>
        <v>0</v>
      </c>
      <c r="M128" s="342">
        <f>M125+M126+M127</f>
        <v>0</v>
      </c>
      <c r="N128" s="342">
        <f>N125+N126+N127</f>
        <v>0</v>
      </c>
      <c r="O128" s="294"/>
      <c r="P128" s="295">
        <f>SUM(E128:O128)</f>
        <v>0</v>
      </c>
      <c r="Q128" s="248"/>
      <c r="R128" s="248"/>
      <c r="S128" s="263"/>
      <c r="T128" s="263"/>
      <c r="U128" s="263"/>
      <c r="V128" s="263"/>
      <c r="W128" s="248"/>
      <c r="X128" s="248"/>
      <c r="Y128" s="248"/>
      <c r="Z128" s="248"/>
      <c r="AA128" s="248"/>
      <c r="AB128" s="263"/>
      <c r="AC128" s="263"/>
      <c r="AD128" s="263"/>
      <c r="AE128" s="263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6"/>
      <c r="AS128" s="246"/>
      <c r="AT128" s="246"/>
      <c r="AU128" s="246"/>
      <c r="AV128" s="246"/>
      <c r="AW128" s="246"/>
      <c r="AX128" s="246"/>
      <c r="AY128" s="246"/>
      <c r="AZ128" s="246"/>
    </row>
    <row r="129" spans="4:52" s="23" customFormat="1" ht="23.25">
      <c r="D129" s="344" t="s">
        <v>232</v>
      </c>
      <c r="E129" s="345">
        <f>E128-E124</f>
        <v>0</v>
      </c>
      <c r="F129" s="345">
        <f>F128-F124</f>
        <v>0</v>
      </c>
      <c r="G129" s="345">
        <f>G128-G124</f>
        <v>0</v>
      </c>
      <c r="H129" s="345">
        <f>H128-H124</f>
        <v>0</v>
      </c>
      <c r="I129" s="345">
        <f>I128-I124</f>
        <v>0</v>
      </c>
      <c r="J129" s="345"/>
      <c r="K129" s="346">
        <f>K128-K124</f>
        <v>0</v>
      </c>
      <c r="L129" s="345">
        <f>L128-L124</f>
        <v>0</v>
      </c>
      <c r="M129" s="345">
        <f>M128-M124</f>
        <v>0</v>
      </c>
      <c r="N129" s="345">
        <f>N128-N124</f>
        <v>0</v>
      </c>
      <c r="O129" s="226"/>
      <c r="P129" s="273">
        <f>SUM(E129:O129)</f>
        <v>0</v>
      </c>
      <c r="Q129" s="248"/>
      <c r="R129" s="248"/>
      <c r="S129" s="263"/>
      <c r="T129" s="263"/>
      <c r="U129" s="263"/>
      <c r="V129" s="263"/>
      <c r="W129" s="248"/>
      <c r="X129" s="248"/>
      <c r="Y129" s="248"/>
      <c r="Z129" s="248"/>
      <c r="AA129" s="248"/>
      <c r="AB129" s="263"/>
      <c r="AC129" s="263"/>
      <c r="AD129" s="263"/>
      <c r="AE129" s="263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6"/>
      <c r="AS129" s="246"/>
      <c r="AT129" s="246"/>
      <c r="AU129" s="246"/>
      <c r="AV129" s="246"/>
      <c r="AW129" s="246"/>
      <c r="AX129" s="246"/>
      <c r="AY129" s="246"/>
      <c r="AZ129" s="246"/>
    </row>
    <row r="130" spans="11:52" s="23" customFormat="1" ht="15">
      <c r="K130" s="194"/>
      <c r="O130" s="246"/>
      <c r="P130" s="227"/>
      <c r="Q130" s="248"/>
      <c r="R130" s="248"/>
      <c r="S130" s="263"/>
      <c r="T130" s="263"/>
      <c r="U130" s="263"/>
      <c r="V130" s="263"/>
      <c r="W130" s="248"/>
      <c r="X130" s="248"/>
      <c r="Y130" s="248"/>
      <c r="Z130" s="248"/>
      <c r="AA130" s="248"/>
      <c r="AB130" s="263"/>
      <c r="AC130" s="263"/>
      <c r="AD130" s="263"/>
      <c r="AE130" s="263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6"/>
      <c r="AS130" s="246"/>
      <c r="AT130" s="246"/>
      <c r="AU130" s="246"/>
      <c r="AV130" s="246"/>
      <c r="AW130" s="246"/>
      <c r="AX130" s="246"/>
      <c r="AY130" s="246"/>
      <c r="AZ130" s="246"/>
    </row>
    <row r="131" spans="11:52" s="23" customFormat="1" ht="18" customHeight="1">
      <c r="K131" s="194"/>
      <c r="O131" s="246"/>
      <c r="P131" s="227"/>
      <c r="Q131" s="248"/>
      <c r="R131" s="248"/>
      <c r="S131" s="263"/>
      <c r="T131" s="263"/>
      <c r="U131" s="263"/>
      <c r="V131" s="263"/>
      <c r="W131" s="248"/>
      <c r="X131" s="248"/>
      <c r="Y131" s="248"/>
      <c r="Z131" s="248"/>
      <c r="AA131" s="248"/>
      <c r="AB131" s="263"/>
      <c r="AC131" s="263"/>
      <c r="AD131" s="263"/>
      <c r="AE131" s="263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6"/>
      <c r="AS131" s="246"/>
      <c r="AT131" s="246"/>
      <c r="AU131" s="246"/>
      <c r="AV131" s="246"/>
      <c r="AW131" s="246"/>
      <c r="AX131" s="246"/>
      <c r="AY131" s="246"/>
      <c r="AZ131" s="246"/>
    </row>
    <row r="132" spans="1:14" ht="39" customHeight="1">
      <c r="A132" s="524" t="str">
        <f>'Приложение 1 (ОТЧЕТНЫЙ ПЕРИОД) '!A274:N274</f>
        <v>ИНЫЕ РАСХОДЫ МУНИЦИПАЛЬНЫХ ОБРАЗОВАНИЙ</v>
      </c>
      <c r="B132" s="524"/>
      <c r="C132" s="524"/>
      <c r="D132" s="524"/>
      <c r="E132" s="524"/>
      <c r="F132" s="524"/>
      <c r="G132" s="524"/>
      <c r="H132" s="524"/>
      <c r="I132" s="524"/>
      <c r="J132" s="524"/>
      <c r="K132" s="524"/>
      <c r="L132" s="524"/>
      <c r="M132" s="524"/>
      <c r="N132" s="524"/>
    </row>
    <row r="133" spans="1:14" ht="7.5" customHeight="1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7"/>
      <c r="L133" s="196"/>
      <c r="M133" s="196"/>
      <c r="N133" s="196"/>
    </row>
    <row r="134" spans="1:52" s="201" customFormat="1" ht="22.5" customHeight="1">
      <c r="A134" s="462"/>
      <c r="B134" s="463" t="s">
        <v>136</v>
      </c>
      <c r="C134" s="464"/>
      <c r="D134" s="199" t="s">
        <v>23</v>
      </c>
      <c r="E134" s="40">
        <f>'Приложение 1 (ОТЧЕТНЫЙ ПЕРИОД) '!E276</f>
        <v>306.23549223000003</v>
      </c>
      <c r="F134" s="40">
        <f>'Приложение 1 (ОТЧЕТНЫЙ ПЕРИОД) '!F276</f>
        <v>303.01054118999997</v>
      </c>
      <c r="G134" s="40">
        <f>'Приложение 1 (ОТЧЕТНЫЙ ПЕРИОД) '!G276</f>
        <v>303.00923675</v>
      </c>
      <c r="H134" s="40">
        <f>'Приложение 1 (ОТЧЕТНЫЙ ПЕРИОД) '!H276</f>
        <v>32.618</v>
      </c>
      <c r="I134" s="40">
        <f>'Приложение 1 (ОТЧЕТНЫЙ ПЕРИОД) '!I276</f>
        <v>32.618</v>
      </c>
      <c r="J134" s="465"/>
      <c r="K134" s="330">
        <f>'Приложение 1 (ОТЧЕТНЫЙ ПЕРИОД) '!K276</f>
        <v>33.402</v>
      </c>
      <c r="L134" s="40">
        <f>'Приложение 1 (ОТЧЕТНЫЙ ПЕРИОД) '!L276</f>
        <v>32.618</v>
      </c>
      <c r="M134" s="40">
        <f>'Приложение 1 (ОТЧЕТНЫЙ ПЕРИОД) '!M276</f>
        <v>32.618</v>
      </c>
      <c r="N134" s="41">
        <f>'Приложение 1 (ОТЧЕТНЫЙ ПЕРИОД) '!N276</f>
        <v>470.10949222999994</v>
      </c>
      <c r="O134" s="349"/>
      <c r="P134" s="227"/>
      <c r="Q134" s="350"/>
      <c r="R134" s="525" t="str">
        <f>B134</f>
        <v>Всего субсидий из бюджета на инвестиционные цели вне национальных проектов</v>
      </c>
      <c r="S134" s="464" t="str">
        <f>D134</f>
        <v>Всего</v>
      </c>
      <c r="T134" s="351">
        <f>E134</f>
        <v>306.23549223000003</v>
      </c>
      <c r="U134" s="351">
        <f>F134</f>
        <v>303.01054118999997</v>
      </c>
      <c r="V134" s="351">
        <f>G134</f>
        <v>303.00923675</v>
      </c>
      <c r="W134" s="351">
        <f>F134/E134%</f>
        <v>98.94690487490001</v>
      </c>
      <c r="X134" s="352">
        <f>G134/F134%</f>
        <v>99.99956950672579</v>
      </c>
      <c r="Y134" s="250">
        <f>V134/T134%</f>
        <v>98.94647891512949</v>
      </c>
      <c r="Z134" s="350"/>
      <c r="AH134" s="350"/>
      <c r="AI134" s="350"/>
      <c r="AJ134" s="350"/>
      <c r="AK134" s="350"/>
      <c r="AL134" s="350"/>
      <c r="AM134" s="350"/>
      <c r="AN134" s="350"/>
      <c r="AO134" s="350"/>
      <c r="AP134" s="350"/>
      <c r="AQ134" s="350"/>
      <c r="AR134" s="349"/>
      <c r="AS134" s="349"/>
      <c r="AT134" s="349"/>
      <c r="AU134" s="349"/>
      <c r="AV134" s="349"/>
      <c r="AW134" s="349"/>
      <c r="AX134" s="349"/>
      <c r="AY134" s="349"/>
      <c r="AZ134" s="349"/>
    </row>
    <row r="135" spans="1:52" s="201" customFormat="1" ht="22.5" customHeight="1">
      <c r="A135" s="462"/>
      <c r="B135" s="463"/>
      <c r="C135" s="464"/>
      <c r="D135" s="42" t="s">
        <v>24</v>
      </c>
      <c r="E135" s="43">
        <f>'Приложение 1 (ОТЧЕТНЫЙ ПЕРИОД) '!E277</f>
        <v>3.01647247</v>
      </c>
      <c r="F135" s="43">
        <f>'Приложение 1 (ОТЧЕТНЫЙ ПЕРИОД) '!F277</f>
        <v>3.01647247</v>
      </c>
      <c r="G135" s="43">
        <f>'Приложение 1 (ОТЧЕТНЫЙ ПЕРИОД) '!G277</f>
        <v>3.01647247</v>
      </c>
      <c r="H135" s="43">
        <f>'Приложение 1 (ОТЧЕТНЫЙ ПЕРИОД) '!H277</f>
        <v>0</v>
      </c>
      <c r="I135" s="43">
        <f>'Приложение 1 (ОТЧЕТНЫЙ ПЕРИОД) '!I277</f>
        <v>0</v>
      </c>
      <c r="J135" s="465"/>
      <c r="K135" s="335">
        <f>'Приложение 1 (ОТЧЕТНЫЙ ПЕРИОД) '!K277</f>
        <v>0</v>
      </c>
      <c r="L135" s="43">
        <f>'Приложение 1 (ОТЧЕТНЫЙ ПЕРИОД) '!L277</f>
        <v>0</v>
      </c>
      <c r="M135" s="43">
        <f>'Приложение 1 (ОТЧЕТНЫЙ ПЕРИОД) '!M277</f>
        <v>0</v>
      </c>
      <c r="N135" s="45">
        <f>'Приложение 1 (ОТЧЕТНЫЙ ПЕРИОД) '!N277</f>
        <v>3.01647247</v>
      </c>
      <c r="O135" s="349"/>
      <c r="P135" s="227"/>
      <c r="Q135" s="350"/>
      <c r="R135" s="525"/>
      <c r="S135" s="464"/>
      <c r="T135" s="251"/>
      <c r="U135" s="251"/>
      <c r="V135" s="251"/>
      <c r="W135" s="252"/>
      <c r="X135" s="253"/>
      <c r="Y135" s="350"/>
      <c r="Z135" s="350"/>
      <c r="AH135" s="350"/>
      <c r="AI135" s="350"/>
      <c r="AJ135" s="350"/>
      <c r="AK135" s="350"/>
      <c r="AL135" s="350"/>
      <c r="AM135" s="350"/>
      <c r="AN135" s="350"/>
      <c r="AO135" s="350"/>
      <c r="AP135" s="350"/>
      <c r="AQ135" s="350"/>
      <c r="AR135" s="349"/>
      <c r="AS135" s="349"/>
      <c r="AT135" s="349"/>
      <c r="AU135" s="349"/>
      <c r="AV135" s="349"/>
      <c r="AW135" s="349"/>
      <c r="AX135" s="349"/>
      <c r="AY135" s="349"/>
      <c r="AZ135" s="349"/>
    </row>
    <row r="136" spans="1:52" s="201" customFormat="1" ht="22.5" customHeight="1">
      <c r="A136" s="462"/>
      <c r="B136" s="463"/>
      <c r="C136" s="464"/>
      <c r="D136" s="42" t="s">
        <v>25</v>
      </c>
      <c r="E136" s="43">
        <f>'Приложение 1 (ОТЧЕТНЫЙ ПЕРИОД) '!E278</f>
        <v>294.63367017</v>
      </c>
      <c r="F136" s="43">
        <f>'Приложение 1 (ОТЧЕТНЫЙ ПЕРИОД) '!F278</f>
        <v>291.50782565</v>
      </c>
      <c r="G136" s="43">
        <f>'Приложение 1 (ОТЧЕТНЫЙ ПЕРИОД) '!G278</f>
        <v>291.50782534</v>
      </c>
      <c r="H136" s="43">
        <f>'Приложение 1 (ОТЧЕТНЫЙ ПЕРИОД) '!H278</f>
        <v>31.64</v>
      </c>
      <c r="I136" s="43">
        <f>'Приложение 1 (ОТЧЕТНЫЙ ПЕРИОД) '!I278</f>
        <v>31.64</v>
      </c>
      <c r="J136" s="465"/>
      <c r="K136" s="335">
        <f>'Приложение 1 (ОТЧЕТНЫЙ ПЕРИОД) '!K278</f>
        <v>32.4</v>
      </c>
      <c r="L136" s="43">
        <f>'Приложение 1 (ОТЧЕТНЫЙ ПЕРИОД) '!L278</f>
        <v>31.64</v>
      </c>
      <c r="M136" s="43">
        <f>'Приложение 1 (ОТЧЕТНЫЙ ПЕРИОД) '!M278</f>
        <v>31.64</v>
      </c>
      <c r="N136" s="45">
        <f>'Приложение 1 (ОТЧЕТНЫЙ ПЕРИОД) '!N278</f>
        <v>453.59367016999994</v>
      </c>
      <c r="O136" s="349"/>
      <c r="P136" s="227"/>
      <c r="Q136" s="350"/>
      <c r="R136" s="525"/>
      <c r="S136" s="464"/>
      <c r="T136" s="251"/>
      <c r="U136" s="251"/>
      <c r="V136" s="251"/>
      <c r="W136" s="252"/>
      <c r="X136" s="253"/>
      <c r="Y136" s="350"/>
      <c r="Z136" s="350"/>
      <c r="AH136" s="350"/>
      <c r="AI136" s="350"/>
      <c r="AJ136" s="350"/>
      <c r="AK136" s="350"/>
      <c r="AL136" s="350"/>
      <c r="AM136" s="350"/>
      <c r="AN136" s="350"/>
      <c r="AO136" s="350"/>
      <c r="AP136" s="350"/>
      <c r="AQ136" s="350"/>
      <c r="AR136" s="349"/>
      <c r="AS136" s="349"/>
      <c r="AT136" s="349"/>
      <c r="AU136" s="349"/>
      <c r="AV136" s="349"/>
      <c r="AW136" s="349"/>
      <c r="AX136" s="349"/>
      <c r="AY136" s="349"/>
      <c r="AZ136" s="349"/>
    </row>
    <row r="137" spans="1:52" s="201" customFormat="1" ht="22.5" customHeight="1">
      <c r="A137" s="462"/>
      <c r="B137" s="463"/>
      <c r="C137" s="464"/>
      <c r="D137" s="46" t="s">
        <v>26</v>
      </c>
      <c r="E137" s="47">
        <f>'Приложение 1 (ОТЧЕТНЫЙ ПЕРИОД) '!E279</f>
        <v>8.58534959</v>
      </c>
      <c r="F137" s="47">
        <f>'Приложение 1 (ОТЧЕТНЫЙ ПЕРИОД) '!F279</f>
        <v>8.486243069999999</v>
      </c>
      <c r="G137" s="47">
        <f>'Приложение 1 (ОТЧЕТНЫЙ ПЕРИОД) '!G279</f>
        <v>8.48493894</v>
      </c>
      <c r="H137" s="47">
        <f>'Приложение 1 (ОТЧЕТНЫЙ ПЕРИОД) '!H279</f>
        <v>0.978</v>
      </c>
      <c r="I137" s="47">
        <f>'Приложение 1 (ОТЧЕТНЫЙ ПЕРИОД) '!I279</f>
        <v>0.978</v>
      </c>
      <c r="J137" s="465"/>
      <c r="K137" s="338">
        <f>'Приложение 1 (ОТЧЕТНЫЙ ПЕРИОД) '!K279</f>
        <v>1.002</v>
      </c>
      <c r="L137" s="47">
        <f>'Приложение 1 (ОТЧЕТНЫЙ ПЕРИОД) '!L279</f>
        <v>0.978</v>
      </c>
      <c r="M137" s="47">
        <f>'Приложение 1 (ОТЧЕТНЫЙ ПЕРИОД) '!M279</f>
        <v>0.978</v>
      </c>
      <c r="N137" s="49">
        <f>'Приложение 1 (ОТЧЕТНЫЙ ПЕРИОД) '!N279</f>
        <v>13.49934959</v>
      </c>
      <c r="O137" s="349"/>
      <c r="P137" s="227"/>
      <c r="Q137" s="350"/>
      <c r="R137" s="525"/>
      <c r="S137" s="464"/>
      <c r="T137" s="254"/>
      <c r="U137" s="254"/>
      <c r="V137" s="254"/>
      <c r="W137" s="255"/>
      <c r="X137" s="256"/>
      <c r="Y137" s="350"/>
      <c r="Z137" s="350"/>
      <c r="AH137" s="350"/>
      <c r="AI137" s="350"/>
      <c r="AJ137" s="350"/>
      <c r="AK137" s="350"/>
      <c r="AL137" s="350"/>
      <c r="AM137" s="350"/>
      <c r="AN137" s="350"/>
      <c r="AO137" s="350"/>
      <c r="AP137" s="350"/>
      <c r="AQ137" s="350"/>
      <c r="AR137" s="349"/>
      <c r="AS137" s="349"/>
      <c r="AT137" s="349"/>
      <c r="AU137" s="349"/>
      <c r="AV137" s="349"/>
      <c r="AW137" s="349"/>
      <c r="AX137" s="349"/>
      <c r="AY137" s="349"/>
      <c r="AZ137" s="349"/>
    </row>
    <row r="138" spans="3:16" ht="23.25">
      <c r="C138" s="340"/>
      <c r="D138" s="341" t="s">
        <v>232</v>
      </c>
      <c r="E138" s="342">
        <f>E135+E136+E137</f>
        <v>306.23549223000003</v>
      </c>
      <c r="F138" s="342">
        <f>F135+F136+F137</f>
        <v>303.01054118999997</v>
      </c>
      <c r="G138" s="342">
        <f>G135+G136+G137</f>
        <v>303.00923675</v>
      </c>
      <c r="H138" s="342">
        <f>H135+H136+H137</f>
        <v>32.618</v>
      </c>
      <c r="I138" s="342">
        <f>I135+I136+I137</f>
        <v>32.618</v>
      </c>
      <c r="J138" s="342"/>
      <c r="K138" s="343">
        <f>K135+K136+K137</f>
        <v>33.402</v>
      </c>
      <c r="L138" s="342">
        <f>L135+L136+L137</f>
        <v>32.618</v>
      </c>
      <c r="M138" s="342">
        <f>M135+M136+M137</f>
        <v>32.618</v>
      </c>
      <c r="N138" s="342">
        <f>N135+N136+N137</f>
        <v>470.10949222999994</v>
      </c>
      <c r="O138" s="294"/>
      <c r="P138" s="295">
        <f>SUM(E138:O138)</f>
        <v>1546.2387624</v>
      </c>
    </row>
    <row r="139" spans="4:16" ht="23.25">
      <c r="D139" s="344" t="s">
        <v>232</v>
      </c>
      <c r="E139" s="345">
        <f>E138-E134</f>
        <v>0</v>
      </c>
      <c r="F139" s="345">
        <f>F138-F134</f>
        <v>0</v>
      </c>
      <c r="G139" s="345">
        <f>G138-G134</f>
        <v>0</v>
      </c>
      <c r="H139" s="345">
        <f>H138-H134</f>
        <v>0</v>
      </c>
      <c r="I139" s="345">
        <f>I138-I134</f>
        <v>0</v>
      </c>
      <c r="J139" s="345"/>
      <c r="K139" s="346">
        <f>K138-K134</f>
        <v>0</v>
      </c>
      <c r="L139" s="345">
        <f>L138-L134</f>
        <v>0</v>
      </c>
      <c r="M139" s="345">
        <f>M138-M134</f>
        <v>0</v>
      </c>
      <c r="N139" s="345">
        <f>N138-N134</f>
        <v>0</v>
      </c>
      <c r="P139" s="273">
        <f>SUM(E139:O139)</f>
        <v>0</v>
      </c>
    </row>
    <row r="140" spans="18:24" ht="20.25">
      <c r="R140" s="353"/>
      <c r="S140" s="354"/>
      <c r="T140" s="354"/>
      <c r="U140" s="354"/>
      <c r="V140" s="354"/>
      <c r="W140" s="353"/>
      <c r="X140" s="353"/>
    </row>
    <row r="141" spans="18:24" ht="30.75">
      <c r="R141" s="355" t="s">
        <v>239</v>
      </c>
      <c r="S141" s="354"/>
      <c r="T141" s="354"/>
      <c r="U141" s="354"/>
      <c r="V141" s="354"/>
      <c r="W141" s="353"/>
      <c r="X141" s="353"/>
    </row>
    <row r="143" ht="30">
      <c r="Y143" s="230" t="s">
        <v>229</v>
      </c>
    </row>
    <row r="144" spans="18:25" ht="57" customHeight="1">
      <c r="R144" s="233" t="str">
        <f>R3</f>
        <v>Текущее исполнение показателей, %, 2020 год</v>
      </c>
      <c r="W144" s="234"/>
      <c r="X144" s="234"/>
      <c r="Y144" s="356" t="s">
        <v>237</v>
      </c>
    </row>
    <row r="145" spans="18:25" ht="219" customHeight="1">
      <c r="R145" s="241" t="str">
        <f>R4</f>
        <v>городской округ (муниципальный р-н)</v>
      </c>
      <c r="S145" s="242" t="str">
        <f aca="true" t="shared" si="8" ref="S145:Y146">S4</f>
        <v>Вид бюджета</v>
      </c>
      <c r="T145" s="242" t="str">
        <f t="shared" si="8"/>
        <v>2020 г. 
(план в соответствии с бюджетом)</v>
      </c>
      <c r="U145" s="242" t="str">
        <f t="shared" si="8"/>
        <v>сумма подписанного контракта по мероприятию</v>
      </c>
      <c r="V145" s="357" t="str">
        <f t="shared" si="8"/>
        <v>профинанси-ровано (кассовый расход) /исполнение 
На 25.01.2021</v>
      </c>
      <c r="W145" s="242" t="str">
        <f t="shared" si="8"/>
        <v>%,  подписанного контракта по мероприятию от запланированного, (законтрактовано)</v>
      </c>
      <c r="X145" s="242" t="str">
        <f t="shared" si="8"/>
        <v>%, профинансировано (кассовый расход) /исполнение (от закантрактованного) 
</v>
      </c>
      <c r="Y145" s="358" t="str">
        <f t="shared" si="8"/>
        <v>%,  профинансировано (кассовый расход)/исполнение от ПЛАНА</v>
      </c>
    </row>
    <row r="146" spans="18:26" ht="33">
      <c r="R146" s="522" t="str">
        <f>R5</f>
        <v>ВСЕГО </v>
      </c>
      <c r="S146" s="359" t="str">
        <f t="shared" si="8"/>
        <v>Всего</v>
      </c>
      <c r="T146" s="360">
        <f t="shared" si="8"/>
        <v>613.05874082</v>
      </c>
      <c r="U146" s="360">
        <f t="shared" si="8"/>
        <v>597.81363919</v>
      </c>
      <c r="V146" s="360">
        <f t="shared" si="8"/>
        <v>597.81233475</v>
      </c>
      <c r="W146" s="360">
        <f t="shared" si="8"/>
        <v>97.51327228291227</v>
      </c>
      <c r="X146" s="360">
        <f t="shared" si="8"/>
        <v>99.9997817982203</v>
      </c>
      <c r="Y146" s="361">
        <f t="shared" si="8"/>
        <v>97.5130595072167</v>
      </c>
      <c r="Z146" s="362" t="s">
        <v>240</v>
      </c>
    </row>
    <row r="147" spans="18:25" ht="30.75">
      <c r="R147" s="522"/>
      <c r="S147" s="363"/>
      <c r="T147" s="364"/>
      <c r="U147" s="364"/>
      <c r="V147" s="364"/>
      <c r="W147" s="365"/>
      <c r="X147" s="366"/>
      <c r="Y147" s="367"/>
    </row>
    <row r="148" spans="18:25" ht="30.75">
      <c r="R148" s="522"/>
      <c r="S148" s="363"/>
      <c r="T148" s="364"/>
      <c r="U148" s="364"/>
      <c r="V148" s="364"/>
      <c r="W148" s="365"/>
      <c r="X148" s="366"/>
      <c r="Y148" s="367"/>
    </row>
    <row r="149" spans="18:25" ht="30.75">
      <c r="R149" s="522"/>
      <c r="S149" s="368"/>
      <c r="T149" s="369"/>
      <c r="U149" s="369"/>
      <c r="V149" s="369"/>
      <c r="W149" s="370"/>
      <c r="X149" s="371"/>
      <c r="Y149" s="367"/>
    </row>
    <row r="150" spans="18:27" ht="65.25" customHeight="1">
      <c r="R150" s="523" t="str">
        <f aca="true" t="shared" si="9" ref="R150:Y150">R18</f>
        <v>Всего по мероприятиям 
национальных проектов  </v>
      </c>
      <c r="S150" s="286" t="str">
        <f t="shared" si="9"/>
        <v>Всего</v>
      </c>
      <c r="T150" s="372">
        <f t="shared" si="9"/>
        <v>306.82324859</v>
      </c>
      <c r="U150" s="372">
        <f t="shared" si="9"/>
        <v>294.80309800000003</v>
      </c>
      <c r="V150" s="372">
        <f t="shared" si="9"/>
        <v>294.80309800000003</v>
      </c>
      <c r="W150" s="372">
        <f t="shared" si="9"/>
        <v>96.08238598436125</v>
      </c>
      <c r="X150" s="372">
        <f t="shared" si="9"/>
        <v>100</v>
      </c>
      <c r="Y150" s="373">
        <f t="shared" si="9"/>
        <v>96.08238598436125</v>
      </c>
      <c r="Z150" s="374" t="s">
        <v>241</v>
      </c>
      <c r="AA150" s="375"/>
    </row>
    <row r="151" spans="18:25" ht="30">
      <c r="R151" s="523"/>
      <c r="S151" s="251"/>
      <c r="T151" s="376"/>
      <c r="U151" s="377"/>
      <c r="V151" s="377"/>
      <c r="W151" s="378"/>
      <c r="X151" s="379"/>
      <c r="Y151" s="380" t="s">
        <v>237</v>
      </c>
    </row>
    <row r="152" spans="18:25" ht="30.75">
      <c r="R152" s="523"/>
      <c r="S152" s="251"/>
      <c r="T152" s="376"/>
      <c r="U152" s="376"/>
      <c r="V152" s="376"/>
      <c r="W152" s="381"/>
      <c r="X152" s="382"/>
      <c r="Y152" s="383"/>
    </row>
    <row r="153" spans="18:25" ht="30.75">
      <c r="R153" s="523"/>
      <c r="S153" s="254"/>
      <c r="T153" s="384"/>
      <c r="U153" s="384"/>
      <c r="V153" s="384"/>
      <c r="W153" s="385"/>
      <c r="X153" s="386"/>
      <c r="Y153" s="383"/>
    </row>
    <row r="154" spans="18:25" ht="30">
      <c r="R154" s="520" t="str">
        <f aca="true" t="shared" si="10" ref="R154:Y154">R36</f>
        <v>ДЕМОГРАФИЯ</v>
      </c>
      <c r="S154" s="332" t="str">
        <f t="shared" si="10"/>
        <v>Всего</v>
      </c>
      <c r="T154" s="387">
        <f t="shared" si="10"/>
        <v>47.678331</v>
      </c>
      <c r="U154" s="387">
        <f t="shared" si="10"/>
        <v>39.219731</v>
      </c>
      <c r="V154" s="387">
        <f t="shared" si="10"/>
        <v>39.219731</v>
      </c>
      <c r="W154" s="387">
        <f t="shared" si="10"/>
        <v>82.25902664252237</v>
      </c>
      <c r="X154" s="387">
        <f t="shared" si="10"/>
        <v>100</v>
      </c>
      <c r="Y154" s="388">
        <f t="shared" si="10"/>
        <v>82.25902664252237</v>
      </c>
    </row>
    <row r="155" spans="18:25" ht="30">
      <c r="R155" s="520"/>
      <c r="S155" s="251"/>
      <c r="T155" s="376"/>
      <c r="U155" s="376"/>
      <c r="V155" s="376"/>
      <c r="W155" s="381"/>
      <c r="X155" s="382"/>
      <c r="Y155" s="389"/>
    </row>
    <row r="156" spans="18:25" ht="30">
      <c r="R156" s="520"/>
      <c r="S156" s="251"/>
      <c r="T156" s="376"/>
      <c r="U156" s="376"/>
      <c r="V156" s="376"/>
      <c r="W156" s="381"/>
      <c r="X156" s="382"/>
      <c r="Y156" s="389"/>
    </row>
    <row r="157" spans="18:25" ht="30">
      <c r="R157" s="520"/>
      <c r="S157" s="254"/>
      <c r="T157" s="384"/>
      <c r="U157" s="384"/>
      <c r="V157" s="384"/>
      <c r="W157" s="385"/>
      <c r="X157" s="386"/>
      <c r="Y157" s="390"/>
    </row>
    <row r="158" spans="18:25" ht="30">
      <c r="R158" s="520" t="str">
        <f aca="true" t="shared" si="11" ref="R158:Y158">R43</f>
        <v>ЗДРАВООХРАНЕНИЕ</v>
      </c>
      <c r="S158" s="332" t="str">
        <f t="shared" si="11"/>
        <v>Всего</v>
      </c>
      <c r="T158" s="387">
        <f t="shared" si="11"/>
        <v>0</v>
      </c>
      <c r="U158" s="387">
        <f t="shared" si="11"/>
        <v>0</v>
      </c>
      <c r="V158" s="387">
        <f t="shared" si="11"/>
        <v>0</v>
      </c>
      <c r="W158" s="387" t="e">
        <f t="shared" si="11"/>
        <v>#DIV/0!</v>
      </c>
      <c r="X158" s="387" t="e">
        <f t="shared" si="11"/>
        <v>#DIV/0!</v>
      </c>
      <c r="Y158" s="388" t="e">
        <f t="shared" si="11"/>
        <v>#DIV/0!</v>
      </c>
    </row>
    <row r="159" spans="18:25" ht="30">
      <c r="R159" s="520"/>
      <c r="S159" s="251"/>
      <c r="T159" s="376"/>
      <c r="U159" s="376"/>
      <c r="V159" s="376"/>
      <c r="W159" s="381"/>
      <c r="X159" s="382"/>
      <c r="Y159" s="389"/>
    </row>
    <row r="160" spans="18:25" ht="30">
      <c r="R160" s="520"/>
      <c r="S160" s="251"/>
      <c r="T160" s="376"/>
      <c r="U160" s="376"/>
      <c r="V160" s="376"/>
      <c r="W160" s="381"/>
      <c r="X160" s="382"/>
      <c r="Y160" s="389"/>
    </row>
    <row r="161" spans="18:25" ht="30">
      <c r="R161" s="520"/>
      <c r="S161" s="254"/>
      <c r="T161" s="384"/>
      <c r="U161" s="384"/>
      <c r="V161" s="384"/>
      <c r="W161" s="385"/>
      <c r="X161" s="386"/>
      <c r="Y161" s="390"/>
    </row>
    <row r="162" spans="18:25" ht="30">
      <c r="R162" s="520" t="str">
        <f aca="true" t="shared" si="12" ref="R162:Y162">R61</f>
        <v>ОБРАЗОВАНИЕ</v>
      </c>
      <c r="S162" s="332" t="str">
        <f t="shared" si="12"/>
        <v>Всего</v>
      </c>
      <c r="T162" s="387">
        <f t="shared" si="12"/>
        <v>8.6</v>
      </c>
      <c r="U162" s="387">
        <f t="shared" si="12"/>
        <v>8.59</v>
      </c>
      <c r="V162" s="387">
        <f t="shared" si="12"/>
        <v>8.59</v>
      </c>
      <c r="W162" s="387">
        <f t="shared" si="12"/>
        <v>99.88372093023257</v>
      </c>
      <c r="X162" s="387">
        <f t="shared" si="12"/>
        <v>100</v>
      </c>
      <c r="Y162" s="388">
        <f t="shared" si="12"/>
        <v>99.88372093023257</v>
      </c>
    </row>
    <row r="163" spans="18:25" ht="30">
      <c r="R163" s="520"/>
      <c r="S163" s="251"/>
      <c r="T163" s="376"/>
      <c r="U163" s="376"/>
      <c r="V163" s="376"/>
      <c r="W163" s="381"/>
      <c r="X163" s="382"/>
      <c r="Y163" s="389"/>
    </row>
    <row r="164" spans="18:25" ht="30">
      <c r="R164" s="520"/>
      <c r="S164" s="251"/>
      <c r="T164" s="376"/>
      <c r="U164" s="376"/>
      <c r="V164" s="376"/>
      <c r="W164" s="381"/>
      <c r="X164" s="382"/>
      <c r="Y164" s="389"/>
    </row>
    <row r="165" spans="18:25" ht="30">
      <c r="R165" s="520"/>
      <c r="S165" s="254"/>
      <c r="T165" s="384"/>
      <c r="U165" s="384"/>
      <c r="V165" s="384"/>
      <c r="W165" s="385"/>
      <c r="X165" s="386"/>
      <c r="Y165" s="390"/>
    </row>
    <row r="166" spans="18:25" ht="30">
      <c r="R166" s="520" t="str">
        <f aca="true" t="shared" si="13" ref="R166:Y166">R68</f>
        <v>ЖИЛЬЕ И ГОРОДСКАЯ СРЕДА</v>
      </c>
      <c r="S166" s="332" t="str">
        <f t="shared" si="13"/>
        <v>Всего</v>
      </c>
      <c r="T166" s="387">
        <f t="shared" si="13"/>
        <v>97.00070759</v>
      </c>
      <c r="U166" s="387">
        <f t="shared" si="13"/>
        <v>93.448879</v>
      </c>
      <c r="V166" s="387">
        <f t="shared" si="13"/>
        <v>93.448879</v>
      </c>
      <c r="W166" s="387">
        <f t="shared" si="13"/>
        <v>96.33834775204654</v>
      </c>
      <c r="X166" s="387">
        <f t="shared" si="13"/>
        <v>100</v>
      </c>
      <c r="Y166" s="388">
        <f t="shared" si="13"/>
        <v>96.33834775204654</v>
      </c>
    </row>
    <row r="167" spans="18:25" ht="30">
      <c r="R167" s="520"/>
      <c r="S167" s="251"/>
      <c r="T167" s="376"/>
      <c r="U167" s="376"/>
      <c r="V167" s="376"/>
      <c r="W167" s="381"/>
      <c r="X167" s="382"/>
      <c r="Y167" s="389"/>
    </row>
    <row r="168" spans="18:25" ht="30">
      <c r="R168" s="520"/>
      <c r="S168" s="251"/>
      <c r="T168" s="376"/>
      <c r="U168" s="376"/>
      <c r="V168" s="376"/>
      <c r="W168" s="381"/>
      <c r="X168" s="382"/>
      <c r="Y168" s="389"/>
    </row>
    <row r="169" spans="18:25" ht="30">
      <c r="R169" s="520"/>
      <c r="S169" s="254"/>
      <c r="T169" s="384"/>
      <c r="U169" s="384"/>
      <c r="V169" s="384"/>
      <c r="W169" s="385"/>
      <c r="X169" s="386"/>
      <c r="Y169" s="390"/>
    </row>
    <row r="170" spans="18:25" ht="30">
      <c r="R170" s="520" t="str">
        <f aca="true" t="shared" si="14" ref="R170:Y170">R75</f>
        <v>ЭКОЛОГИЯ</v>
      </c>
      <c r="S170" s="332" t="str">
        <f t="shared" si="14"/>
        <v>Всего</v>
      </c>
      <c r="T170" s="387">
        <f t="shared" si="14"/>
        <v>142.75</v>
      </c>
      <c r="U170" s="387">
        <f t="shared" si="14"/>
        <v>142.75</v>
      </c>
      <c r="V170" s="387">
        <f t="shared" si="14"/>
        <v>142.75</v>
      </c>
      <c r="W170" s="387">
        <f t="shared" si="14"/>
        <v>100</v>
      </c>
      <c r="X170" s="387">
        <f t="shared" si="14"/>
        <v>100</v>
      </c>
      <c r="Y170" s="388">
        <f t="shared" si="14"/>
        <v>100</v>
      </c>
    </row>
    <row r="171" spans="18:25" ht="30">
      <c r="R171" s="520"/>
      <c r="S171" s="251"/>
      <c r="T171" s="376"/>
      <c r="U171" s="376"/>
      <c r="V171" s="376"/>
      <c r="W171" s="381"/>
      <c r="X171" s="382"/>
      <c r="Y171" s="389"/>
    </row>
    <row r="172" spans="18:25" ht="30">
      <c r="R172" s="520"/>
      <c r="S172" s="251"/>
      <c r="T172" s="376"/>
      <c r="U172" s="376"/>
      <c r="V172" s="376"/>
      <c r="W172" s="381"/>
      <c r="X172" s="382"/>
      <c r="Y172" s="389"/>
    </row>
    <row r="173" spans="18:25" ht="30">
      <c r="R173" s="520"/>
      <c r="S173" s="254"/>
      <c r="T173" s="384"/>
      <c r="U173" s="384"/>
      <c r="V173" s="384"/>
      <c r="W173" s="385"/>
      <c r="X173" s="386"/>
      <c r="Y173" s="390"/>
    </row>
    <row r="174" spans="18:25" ht="30">
      <c r="R174" s="520" t="str">
        <f aca="true" t="shared" si="15" ref="R174:Y174">R82</f>
        <v>БЕЗОПАСНЫЕ И КАЧЕСТВЕННЫЕ АВТОМОБИЛЬНЫЕ ДОРОГИ</v>
      </c>
      <c r="S174" s="332" t="str">
        <f t="shared" si="15"/>
        <v>Всего</v>
      </c>
      <c r="T174" s="387">
        <f t="shared" si="15"/>
        <v>0</v>
      </c>
      <c r="U174" s="387">
        <f t="shared" si="15"/>
        <v>0</v>
      </c>
      <c r="V174" s="387">
        <f t="shared" si="15"/>
        <v>0</v>
      </c>
      <c r="W174" s="387" t="e">
        <f t="shared" si="15"/>
        <v>#DIV/0!</v>
      </c>
      <c r="X174" s="387" t="e">
        <f t="shared" si="15"/>
        <v>#DIV/0!</v>
      </c>
      <c r="Y174" s="388" t="e">
        <f t="shared" si="15"/>
        <v>#DIV/0!</v>
      </c>
    </row>
    <row r="175" spans="18:25" ht="30">
      <c r="R175" s="520"/>
      <c r="S175" s="251"/>
      <c r="T175" s="376"/>
      <c r="U175" s="376"/>
      <c r="V175" s="376"/>
      <c r="W175" s="381"/>
      <c r="X175" s="382"/>
      <c r="Y175" s="389"/>
    </row>
    <row r="176" spans="18:25" ht="42.75" customHeight="1">
      <c r="R176" s="520"/>
      <c r="S176" s="251"/>
      <c r="T176" s="376"/>
      <c r="U176" s="376"/>
      <c r="V176" s="376"/>
      <c r="W176" s="381"/>
      <c r="X176" s="382"/>
      <c r="Y176" s="389"/>
    </row>
    <row r="177" spans="18:25" ht="30">
      <c r="R177" s="520"/>
      <c r="S177" s="254"/>
      <c r="T177" s="384"/>
      <c r="U177" s="384"/>
      <c r="V177" s="384"/>
      <c r="W177" s="385"/>
      <c r="X177" s="386"/>
      <c r="Y177" s="390"/>
    </row>
    <row r="178" spans="18:25" ht="30">
      <c r="R178" s="520" t="str">
        <f aca="true" t="shared" si="16" ref="R178:Y178">R89</f>
        <v>ПРОИЗВОДИТЕЛЬНОСТЬ ТРУДА</v>
      </c>
      <c r="S178" s="332" t="str">
        <f t="shared" si="16"/>
        <v>Всего</v>
      </c>
      <c r="T178" s="387">
        <f t="shared" si="16"/>
        <v>0</v>
      </c>
      <c r="U178" s="387">
        <f t="shared" si="16"/>
        <v>0</v>
      </c>
      <c r="V178" s="387">
        <f t="shared" si="16"/>
        <v>0</v>
      </c>
      <c r="W178" s="387" t="e">
        <f t="shared" si="16"/>
        <v>#DIV/0!</v>
      </c>
      <c r="X178" s="387" t="e">
        <f t="shared" si="16"/>
        <v>#DIV/0!</v>
      </c>
      <c r="Y178" s="388" t="e">
        <f t="shared" si="16"/>
        <v>#DIV/0!</v>
      </c>
    </row>
    <row r="179" spans="18:25" ht="30">
      <c r="R179" s="520"/>
      <c r="S179" s="251"/>
      <c r="T179" s="376"/>
      <c r="U179" s="376"/>
      <c r="V179" s="376"/>
      <c r="W179" s="381"/>
      <c r="X179" s="382"/>
      <c r="Y179" s="389"/>
    </row>
    <row r="180" spans="18:25" ht="30">
      <c r="R180" s="520"/>
      <c r="S180" s="251"/>
      <c r="T180" s="376"/>
      <c r="U180" s="376"/>
      <c r="V180" s="376"/>
      <c r="W180" s="381"/>
      <c r="X180" s="382"/>
      <c r="Y180" s="389"/>
    </row>
    <row r="181" spans="18:25" ht="30">
      <c r="R181" s="520"/>
      <c r="S181" s="254"/>
      <c r="T181" s="384"/>
      <c r="U181" s="384"/>
      <c r="V181" s="384"/>
      <c r="W181" s="385"/>
      <c r="X181" s="386"/>
      <c r="Y181" s="390"/>
    </row>
    <row r="182" spans="18:25" ht="30">
      <c r="R182" s="520" t="str">
        <f aca="true" t="shared" si="17" ref="R182:Y182">R96</f>
        <v>НАУКА</v>
      </c>
      <c r="S182" s="332" t="str">
        <f t="shared" si="17"/>
        <v>Всего</v>
      </c>
      <c r="T182" s="387">
        <f t="shared" si="17"/>
        <v>0</v>
      </c>
      <c r="U182" s="387">
        <f t="shared" si="17"/>
        <v>0</v>
      </c>
      <c r="V182" s="387">
        <f t="shared" si="17"/>
        <v>0</v>
      </c>
      <c r="W182" s="387" t="e">
        <f t="shared" si="17"/>
        <v>#DIV/0!</v>
      </c>
      <c r="X182" s="387" t="e">
        <f t="shared" si="17"/>
        <v>#DIV/0!</v>
      </c>
      <c r="Y182" s="388" t="e">
        <f t="shared" si="17"/>
        <v>#DIV/0!</v>
      </c>
    </row>
    <row r="183" spans="18:25" ht="30">
      <c r="R183" s="520"/>
      <c r="S183" s="251"/>
      <c r="T183" s="376"/>
      <c r="U183" s="376"/>
      <c r="V183" s="376"/>
      <c r="W183" s="381"/>
      <c r="X183" s="382"/>
      <c r="Y183" s="389"/>
    </row>
    <row r="184" spans="18:25" ht="30">
      <c r="R184" s="520"/>
      <c r="S184" s="251"/>
      <c r="T184" s="376"/>
      <c r="U184" s="376"/>
      <c r="V184" s="376"/>
      <c r="W184" s="381"/>
      <c r="X184" s="382"/>
      <c r="Y184" s="389"/>
    </row>
    <row r="185" spans="18:25" ht="30">
      <c r="R185" s="520"/>
      <c r="S185" s="254"/>
      <c r="T185" s="384"/>
      <c r="U185" s="384"/>
      <c r="V185" s="384"/>
      <c r="W185" s="385"/>
      <c r="X185" s="386"/>
      <c r="Y185" s="390"/>
    </row>
    <row r="186" spans="18:25" ht="30">
      <c r="R186" s="520" t="str">
        <f aca="true" t="shared" si="18" ref="R186:Y186">R103</f>
        <v>ЦИФРОВАЯ ЭКОНОМИКА</v>
      </c>
      <c r="S186" s="332" t="str">
        <f t="shared" si="18"/>
        <v>Всего</v>
      </c>
      <c r="T186" s="387">
        <f t="shared" si="18"/>
        <v>0</v>
      </c>
      <c r="U186" s="387">
        <f t="shared" si="18"/>
        <v>0</v>
      </c>
      <c r="V186" s="387">
        <f t="shared" si="18"/>
        <v>0</v>
      </c>
      <c r="W186" s="387" t="e">
        <f t="shared" si="18"/>
        <v>#DIV/0!</v>
      </c>
      <c r="X186" s="387" t="e">
        <f t="shared" si="18"/>
        <v>#DIV/0!</v>
      </c>
      <c r="Y186" s="388" t="e">
        <f t="shared" si="18"/>
        <v>#DIV/0!</v>
      </c>
    </row>
    <row r="187" spans="18:25" ht="30">
      <c r="R187" s="520"/>
      <c r="S187" s="251"/>
      <c r="T187" s="376"/>
      <c r="U187" s="376"/>
      <c r="V187" s="376"/>
      <c r="W187" s="381"/>
      <c r="X187" s="382"/>
      <c r="Y187" s="389"/>
    </row>
    <row r="188" spans="18:25" ht="30">
      <c r="R188" s="520"/>
      <c r="S188" s="251"/>
      <c r="T188" s="376"/>
      <c r="U188" s="376"/>
      <c r="V188" s="376"/>
      <c r="W188" s="381"/>
      <c r="X188" s="382"/>
      <c r="Y188" s="389"/>
    </row>
    <row r="189" spans="18:25" ht="30">
      <c r="R189" s="520"/>
      <c r="S189" s="254"/>
      <c r="T189" s="384"/>
      <c r="U189" s="384"/>
      <c r="V189" s="384"/>
      <c r="W189" s="385"/>
      <c r="X189" s="386"/>
      <c r="Y189" s="390"/>
    </row>
    <row r="190" spans="18:25" ht="30">
      <c r="R190" s="520" t="str">
        <f aca="true" t="shared" si="19" ref="R190:Y190">R110</f>
        <v>КУЛЬТУРА</v>
      </c>
      <c r="S190" s="332" t="str">
        <f t="shared" si="19"/>
        <v>Всего</v>
      </c>
      <c r="T190" s="387">
        <f t="shared" si="19"/>
        <v>0.30000000000000004</v>
      </c>
      <c r="U190" s="387">
        <f t="shared" si="19"/>
        <v>0.30000000000000004</v>
      </c>
      <c r="V190" s="387">
        <f t="shared" si="19"/>
        <v>0.30000000000000004</v>
      </c>
      <c r="W190" s="387">
        <f t="shared" si="19"/>
        <v>100</v>
      </c>
      <c r="X190" s="387">
        <f t="shared" si="19"/>
        <v>100</v>
      </c>
      <c r="Y190" s="388">
        <f t="shared" si="19"/>
        <v>100</v>
      </c>
    </row>
    <row r="191" spans="18:25" ht="30">
      <c r="R191" s="520"/>
      <c r="S191" s="251"/>
      <c r="T191" s="376"/>
      <c r="U191" s="376"/>
      <c r="V191" s="376"/>
      <c r="W191" s="381"/>
      <c r="X191" s="382"/>
      <c r="Y191" s="389"/>
    </row>
    <row r="192" spans="18:25" ht="30">
      <c r="R192" s="520"/>
      <c r="S192" s="251"/>
      <c r="T192" s="376"/>
      <c r="U192" s="376"/>
      <c r="V192" s="376"/>
      <c r="W192" s="381"/>
      <c r="X192" s="382"/>
      <c r="Y192" s="389"/>
    </row>
    <row r="193" spans="18:25" ht="30">
      <c r="R193" s="520"/>
      <c r="S193" s="254"/>
      <c r="T193" s="384"/>
      <c r="U193" s="384"/>
      <c r="V193" s="384"/>
      <c r="W193" s="385"/>
      <c r="X193" s="386"/>
      <c r="Y193" s="390"/>
    </row>
    <row r="194" spans="18:25" ht="30">
      <c r="R194" s="520" t="str">
        <f aca="true" t="shared" si="20" ref="R194:Y194">R117</f>
        <v>МАЛОЕ И СРЕДНЕЕ ПРЕДПРИНИМАТЕЛЬСТВО</v>
      </c>
      <c r="S194" s="332" t="str">
        <f t="shared" si="20"/>
        <v>Всего</v>
      </c>
      <c r="T194" s="387">
        <f t="shared" si="20"/>
        <v>10.49421</v>
      </c>
      <c r="U194" s="387">
        <f t="shared" si="20"/>
        <v>10.494488</v>
      </c>
      <c r="V194" s="387">
        <f t="shared" si="20"/>
        <v>10.494488</v>
      </c>
      <c r="W194" s="387">
        <f t="shared" si="20"/>
        <v>100.00264907982591</v>
      </c>
      <c r="X194" s="387">
        <f t="shared" si="20"/>
        <v>100</v>
      </c>
      <c r="Y194" s="388">
        <f t="shared" si="20"/>
        <v>100.00264907982591</v>
      </c>
    </row>
    <row r="195" spans="18:25" ht="30">
      <c r="R195" s="520"/>
      <c r="S195" s="251"/>
      <c r="T195" s="376"/>
      <c r="U195" s="376"/>
      <c r="V195" s="376"/>
      <c r="W195" s="381"/>
      <c r="X195" s="382"/>
      <c r="Y195" s="389"/>
    </row>
    <row r="196" spans="18:25" ht="30">
      <c r="R196" s="520"/>
      <c r="S196" s="251"/>
      <c r="T196" s="376"/>
      <c r="U196" s="376"/>
      <c r="V196" s="376"/>
      <c r="W196" s="381"/>
      <c r="X196" s="382"/>
      <c r="Y196" s="389"/>
    </row>
    <row r="197" spans="18:25" ht="30">
      <c r="R197" s="520"/>
      <c r="S197" s="254"/>
      <c r="T197" s="384"/>
      <c r="U197" s="384"/>
      <c r="V197" s="384"/>
      <c r="W197" s="385"/>
      <c r="X197" s="386"/>
      <c r="Y197" s="390"/>
    </row>
    <row r="198" spans="18:25" ht="30">
      <c r="R198" s="520" t="str">
        <f aca="true" t="shared" si="21" ref="R198:Y198">R124</f>
        <v>МЕЖДУНАРОДНАЯ КООПЕРАЦИЯ И ЭКСПОРТ</v>
      </c>
      <c r="S198" s="332" t="str">
        <f t="shared" si="21"/>
        <v>Всего</v>
      </c>
      <c r="T198" s="387">
        <f t="shared" si="21"/>
        <v>0</v>
      </c>
      <c r="U198" s="387">
        <f t="shared" si="21"/>
        <v>0</v>
      </c>
      <c r="V198" s="387">
        <f t="shared" si="21"/>
        <v>0</v>
      </c>
      <c r="W198" s="387" t="e">
        <f t="shared" si="21"/>
        <v>#DIV/0!</v>
      </c>
      <c r="X198" s="387" t="e">
        <f t="shared" si="21"/>
        <v>#DIV/0!</v>
      </c>
      <c r="Y198" s="388" t="e">
        <f t="shared" si="21"/>
        <v>#DIV/0!</v>
      </c>
    </row>
    <row r="199" spans="18:25" ht="30">
      <c r="R199" s="520"/>
      <c r="S199" s="251"/>
      <c r="T199" s="376"/>
      <c r="U199" s="376"/>
      <c r="V199" s="376"/>
      <c r="W199" s="381"/>
      <c r="X199" s="382"/>
      <c r="Y199" s="389"/>
    </row>
    <row r="200" spans="18:25" ht="30">
      <c r="R200" s="520"/>
      <c r="S200" s="251"/>
      <c r="T200" s="376"/>
      <c r="U200" s="376"/>
      <c r="V200" s="376"/>
      <c r="W200" s="381"/>
      <c r="X200" s="382"/>
      <c r="Y200" s="389"/>
    </row>
    <row r="201" spans="18:25" ht="30">
      <c r="R201" s="520"/>
      <c r="S201" s="254"/>
      <c r="T201" s="384"/>
      <c r="U201" s="384"/>
      <c r="V201" s="384"/>
      <c r="W201" s="385"/>
      <c r="X201" s="386"/>
      <c r="Y201" s="390"/>
    </row>
    <row r="202" spans="18:25" ht="30.75">
      <c r="R202" s="521" t="str">
        <f aca="true" t="shared" si="22" ref="R202:Y202">R134</f>
        <v>Всего субсидий из бюджета на инвестиционные цели вне национальных проектов</v>
      </c>
      <c r="S202" s="464" t="str">
        <f t="shared" si="22"/>
        <v>Всего</v>
      </c>
      <c r="T202" s="391">
        <f t="shared" si="22"/>
        <v>306.23549223000003</v>
      </c>
      <c r="U202" s="391">
        <f t="shared" si="22"/>
        <v>303.01054118999997</v>
      </c>
      <c r="V202" s="391">
        <f t="shared" si="22"/>
        <v>303.00923675</v>
      </c>
      <c r="W202" s="391">
        <f t="shared" si="22"/>
        <v>98.94690487490001</v>
      </c>
      <c r="X202" s="391">
        <f t="shared" si="22"/>
        <v>99.99956950672579</v>
      </c>
      <c r="Y202" s="392">
        <f t="shared" si="22"/>
        <v>98.94647891512949</v>
      </c>
    </row>
    <row r="203" spans="18:25" ht="30">
      <c r="R203" s="521"/>
      <c r="S203" s="464"/>
      <c r="T203" s="376"/>
      <c r="U203" s="376"/>
      <c r="V203" s="376"/>
      <c r="W203" s="381"/>
      <c r="X203" s="382"/>
      <c r="Y203" s="389"/>
    </row>
    <row r="204" spans="18:25" ht="30">
      <c r="R204" s="521"/>
      <c r="S204" s="464"/>
      <c r="T204" s="376"/>
      <c r="U204" s="376"/>
      <c r="V204" s="376"/>
      <c r="W204" s="381"/>
      <c r="X204" s="382"/>
      <c r="Y204" s="389"/>
    </row>
    <row r="205" spans="18:25" ht="30">
      <c r="R205" s="521"/>
      <c r="S205" s="464"/>
      <c r="T205" s="384"/>
      <c r="U205" s="384"/>
      <c r="V205" s="384"/>
      <c r="W205" s="385"/>
      <c r="X205" s="386"/>
      <c r="Y205" s="390"/>
    </row>
  </sheetData>
  <sheetProtection selectLockedCells="1" selectUnlockedCells="1"/>
  <mergeCells count="105">
    <mergeCell ref="A2:J2"/>
    <mergeCell ref="K2:N2"/>
    <mergeCell ref="C3:D3"/>
    <mergeCell ref="E3:I3"/>
    <mergeCell ref="J3:J4"/>
    <mergeCell ref="L3:M3"/>
    <mergeCell ref="N3:N4"/>
    <mergeCell ref="A5:A8"/>
    <mergeCell ref="B5:B8"/>
    <mergeCell ref="C5:C8"/>
    <mergeCell ref="J5:J8"/>
    <mergeCell ref="R5:R8"/>
    <mergeCell ref="A18:A21"/>
    <mergeCell ref="B18:B21"/>
    <mergeCell ref="C18:C21"/>
    <mergeCell ref="J18:J21"/>
    <mergeCell ref="R18:R21"/>
    <mergeCell ref="A36:A39"/>
    <mergeCell ref="C36:C39"/>
    <mergeCell ref="J36:J39"/>
    <mergeCell ref="R36:R39"/>
    <mergeCell ref="B37:B39"/>
    <mergeCell ref="A43:A46"/>
    <mergeCell ref="C43:C46"/>
    <mergeCell ref="J43:J46"/>
    <mergeCell ref="R43:R46"/>
    <mergeCell ref="B44:B46"/>
    <mergeCell ref="A49:N49"/>
    <mergeCell ref="A50:A51"/>
    <mergeCell ref="A52:A53"/>
    <mergeCell ref="A54:A55"/>
    <mergeCell ref="A56:A57"/>
    <mergeCell ref="A61:A64"/>
    <mergeCell ref="C61:C64"/>
    <mergeCell ref="J61:J64"/>
    <mergeCell ref="R61:R64"/>
    <mergeCell ref="B62:B64"/>
    <mergeCell ref="A68:A71"/>
    <mergeCell ref="C68:C71"/>
    <mergeCell ref="J68:J71"/>
    <mergeCell ref="R68:R71"/>
    <mergeCell ref="B69:B71"/>
    <mergeCell ref="A75:A78"/>
    <mergeCell ref="C75:C78"/>
    <mergeCell ref="J75:J78"/>
    <mergeCell ref="R75:R78"/>
    <mergeCell ref="B76:B78"/>
    <mergeCell ref="A82:A85"/>
    <mergeCell ref="C82:C85"/>
    <mergeCell ref="J82:J85"/>
    <mergeCell ref="R82:R85"/>
    <mergeCell ref="B83:B85"/>
    <mergeCell ref="A89:A92"/>
    <mergeCell ref="C89:C92"/>
    <mergeCell ref="J89:J92"/>
    <mergeCell ref="R89:R92"/>
    <mergeCell ref="B90:B92"/>
    <mergeCell ref="A96:A99"/>
    <mergeCell ref="C96:C99"/>
    <mergeCell ref="J96:J99"/>
    <mergeCell ref="R96:R99"/>
    <mergeCell ref="B97:B99"/>
    <mergeCell ref="A103:A106"/>
    <mergeCell ref="C103:C106"/>
    <mergeCell ref="J103:J106"/>
    <mergeCell ref="R103:R106"/>
    <mergeCell ref="B104:B106"/>
    <mergeCell ref="A110:A113"/>
    <mergeCell ref="C110:C113"/>
    <mergeCell ref="J110:J113"/>
    <mergeCell ref="R110:R113"/>
    <mergeCell ref="B111:B113"/>
    <mergeCell ref="A117:A120"/>
    <mergeCell ref="C117:C120"/>
    <mergeCell ref="J117:J120"/>
    <mergeCell ref="R117:R120"/>
    <mergeCell ref="B118:B120"/>
    <mergeCell ref="A124:A127"/>
    <mergeCell ref="C124:C127"/>
    <mergeCell ref="J124:J127"/>
    <mergeCell ref="R124:R127"/>
    <mergeCell ref="B125:B127"/>
    <mergeCell ref="A132:N132"/>
    <mergeCell ref="A134:A137"/>
    <mergeCell ref="B134:B137"/>
    <mergeCell ref="C134:C137"/>
    <mergeCell ref="J134:J137"/>
    <mergeCell ref="R134:R137"/>
    <mergeCell ref="R186:R189"/>
    <mergeCell ref="S134:S137"/>
    <mergeCell ref="R146:R149"/>
    <mergeCell ref="R150:R153"/>
    <mergeCell ref="R154:R157"/>
    <mergeCell ref="R158:R161"/>
    <mergeCell ref="R162:R165"/>
    <mergeCell ref="R190:R193"/>
    <mergeCell ref="R194:R197"/>
    <mergeCell ref="R198:R201"/>
    <mergeCell ref="R202:R205"/>
    <mergeCell ref="S202:S205"/>
    <mergeCell ref="R166:R169"/>
    <mergeCell ref="R170:R173"/>
    <mergeCell ref="R174:R177"/>
    <mergeCell ref="R178:R181"/>
    <mergeCell ref="R182:R18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37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7"/>
  <sheetViews>
    <sheetView view="pageBreakPreview" zoomScaleNormal="50" zoomScaleSheetLayoutView="100" zoomScalePageLayoutView="0" workbookViewId="0" topLeftCell="A1">
      <pane xSplit="4" ySplit="4" topLeftCell="E360" activePane="bottomRight" state="frozen"/>
      <selection pane="topLeft" activeCell="A1" sqref="A1"/>
      <selection pane="topRight" activeCell="E1" sqref="E1"/>
      <selection pane="bottomLeft" activeCell="A360" sqref="A360"/>
      <selection pane="bottomRight" activeCell="W258" sqref="W258"/>
    </sheetView>
  </sheetViews>
  <sheetFormatPr defaultColWidth="8.57421875" defaultRowHeight="15"/>
  <cols>
    <col min="1" max="1" width="7.421875" style="1" customWidth="1"/>
    <col min="2" max="2" width="65.28125" style="393" customWidth="1"/>
    <col min="3" max="3" width="14.57421875" style="393" customWidth="1"/>
    <col min="4" max="4" width="25.140625" style="394" customWidth="1"/>
    <col min="5" max="5" width="19.7109375" style="393" customWidth="1"/>
    <col min="6" max="6" width="21.8515625" style="393" customWidth="1"/>
    <col min="7" max="7" width="22.421875" style="393" customWidth="1"/>
    <col min="8" max="9" width="18.28125" style="393" customWidth="1"/>
    <col min="10" max="10" width="101.00390625" style="393" customWidth="1"/>
    <col min="11" max="11" width="14.140625" style="4" hidden="1" customWidth="1"/>
    <col min="12" max="12" width="14.140625" style="2" hidden="1" customWidth="1"/>
    <col min="13" max="14" width="15.00390625" style="2" hidden="1" customWidth="1"/>
    <col min="15" max="15" width="14.00390625" style="0" hidden="1" customWidth="1"/>
  </cols>
  <sheetData>
    <row r="1" spans="2:14" ht="20.25">
      <c r="B1" s="5" t="s">
        <v>0</v>
      </c>
      <c r="J1" s="395" t="s">
        <v>242</v>
      </c>
      <c r="N1" s="6" t="s">
        <v>1</v>
      </c>
    </row>
    <row r="2" spans="1:14" ht="107.25" customHeight="1">
      <c r="A2" s="535" t="str">
        <f>'Приложение 1 (ОТЧЕТНЫЙ ПЕРИОД) '!A2:J2</f>
        <v>ИНФОРМАЦИЯ
 по показателям и мероприятиям дорожных карт по достижению показателей
 Указа Президента Российской Федерации от 07.05.2018 № 204
муниципальное образование Арсеньевский городской округ</v>
      </c>
      <c r="B2" s="535"/>
      <c r="C2" s="535"/>
      <c r="D2" s="535"/>
      <c r="E2" s="535"/>
      <c r="F2" s="535"/>
      <c r="G2" s="535"/>
      <c r="H2" s="535"/>
      <c r="I2" s="535"/>
      <c r="J2" s="535"/>
      <c r="K2" s="514" t="s">
        <v>3</v>
      </c>
      <c r="L2" s="514"/>
      <c r="M2" s="514"/>
      <c r="N2" s="514"/>
    </row>
    <row r="3" spans="1:14" ht="83.25" customHeight="1">
      <c r="A3" s="7" t="s">
        <v>4</v>
      </c>
      <c r="B3" s="8" t="s">
        <v>5</v>
      </c>
      <c r="C3" s="515"/>
      <c r="D3" s="515"/>
      <c r="E3" s="516" t="s">
        <v>243</v>
      </c>
      <c r="F3" s="516"/>
      <c r="G3" s="516"/>
      <c r="H3" s="516"/>
      <c r="I3" s="516"/>
      <c r="J3" s="544" t="s">
        <v>244</v>
      </c>
      <c r="K3" s="10"/>
      <c r="L3" s="518"/>
      <c r="M3" s="518"/>
      <c r="N3" s="545"/>
    </row>
    <row r="4" spans="1:14" ht="150" customHeight="1">
      <c r="A4" s="7"/>
      <c r="B4" s="11" t="str">
        <f>'Приложение 2 (СВОД)'!B4</f>
        <v>городской округ (муниципальный р-н)</v>
      </c>
      <c r="C4" s="396" t="s">
        <v>245</v>
      </c>
      <c r="D4" s="397"/>
      <c r="E4" s="398"/>
      <c r="F4" s="397"/>
      <c r="G4" s="399" t="s">
        <v>246</v>
      </c>
      <c r="H4" s="397"/>
      <c r="I4" s="400"/>
      <c r="J4" s="544"/>
      <c r="K4" s="401"/>
      <c r="L4" s="402"/>
      <c r="M4" s="403"/>
      <c r="N4" s="545"/>
    </row>
    <row r="5" spans="1:14" s="23" customFormat="1" ht="30.75" customHeight="1">
      <c r="A5" s="508"/>
      <c r="B5" s="509" t="s">
        <v>22</v>
      </c>
      <c r="C5" s="542"/>
      <c r="D5" s="404" t="s">
        <v>23</v>
      </c>
      <c r="E5" s="20"/>
      <c r="F5" s="20"/>
      <c r="G5" s="20">
        <f>G6+G7+G8</f>
        <v>38.314238</v>
      </c>
      <c r="H5" s="20"/>
      <c r="I5" s="20"/>
      <c r="J5" s="543"/>
      <c r="K5" s="405">
        <f>K6+K7+K8</f>
        <v>0</v>
      </c>
      <c r="L5" s="406">
        <f>L6+L7+L8</f>
        <v>0</v>
      </c>
      <c r="M5" s="406">
        <f>M6+M7+M8</f>
        <v>0</v>
      </c>
      <c r="N5" s="406">
        <f>N6+N7+N8</f>
        <v>0</v>
      </c>
    </row>
    <row r="6" spans="1:14" s="23" customFormat="1" ht="32.25" customHeight="1">
      <c r="A6" s="508"/>
      <c r="B6" s="509"/>
      <c r="C6" s="542"/>
      <c r="D6" s="407" t="s">
        <v>24</v>
      </c>
      <c r="E6" s="25"/>
      <c r="F6" s="25"/>
      <c r="G6" s="25">
        <f>G11+G335</f>
        <v>33.744634000000005</v>
      </c>
      <c r="H6" s="25"/>
      <c r="I6" s="25"/>
      <c r="J6" s="543"/>
      <c r="K6" s="405">
        <f aca="true" t="shared" si="0" ref="K6:N8">K11+K335</f>
        <v>0</v>
      </c>
      <c r="L6" s="406">
        <f t="shared" si="0"/>
        <v>0</v>
      </c>
      <c r="M6" s="406">
        <f t="shared" si="0"/>
        <v>0</v>
      </c>
      <c r="N6" s="406">
        <f t="shared" si="0"/>
        <v>0</v>
      </c>
    </row>
    <row r="7" spans="1:14" s="23" customFormat="1" ht="29.25" customHeight="1">
      <c r="A7" s="508"/>
      <c r="B7" s="509"/>
      <c r="C7" s="542"/>
      <c r="D7" s="407" t="s">
        <v>25</v>
      </c>
      <c r="E7" s="25"/>
      <c r="F7" s="25"/>
      <c r="G7" s="25">
        <f>G12+G336</f>
        <v>4.303604</v>
      </c>
      <c r="H7" s="25"/>
      <c r="I7" s="25"/>
      <c r="J7" s="543"/>
      <c r="K7" s="405">
        <f t="shared" si="0"/>
        <v>0</v>
      </c>
      <c r="L7" s="406">
        <f t="shared" si="0"/>
        <v>0</v>
      </c>
      <c r="M7" s="406">
        <f t="shared" si="0"/>
        <v>0</v>
      </c>
      <c r="N7" s="406">
        <f t="shared" si="0"/>
        <v>0</v>
      </c>
    </row>
    <row r="8" spans="1:14" s="23" customFormat="1" ht="24.75" customHeight="1">
      <c r="A8" s="508"/>
      <c r="B8" s="509"/>
      <c r="C8" s="542"/>
      <c r="D8" s="408" t="s">
        <v>26</v>
      </c>
      <c r="E8" s="29"/>
      <c r="F8" s="29"/>
      <c r="G8" s="29">
        <f>G13+G337</f>
        <v>0.266</v>
      </c>
      <c r="H8" s="29"/>
      <c r="I8" s="29"/>
      <c r="J8" s="543"/>
      <c r="K8" s="405">
        <f t="shared" si="0"/>
        <v>0</v>
      </c>
      <c r="L8" s="406">
        <f t="shared" si="0"/>
        <v>0</v>
      </c>
      <c r="M8" s="406">
        <f t="shared" si="0"/>
        <v>0</v>
      </c>
      <c r="N8" s="406">
        <f t="shared" si="0"/>
        <v>0</v>
      </c>
    </row>
    <row r="9" spans="1:14" s="23" customFormat="1" ht="11.2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7"/>
      <c r="L9" s="36"/>
      <c r="M9" s="36"/>
      <c r="N9" s="38"/>
    </row>
    <row r="10" spans="1:14" s="23" customFormat="1" ht="24.75" customHeight="1">
      <c r="A10" s="462"/>
      <c r="B10" s="463" t="s">
        <v>247</v>
      </c>
      <c r="C10" s="464"/>
      <c r="D10" s="39" t="s">
        <v>23</v>
      </c>
      <c r="E10" s="40"/>
      <c r="F10" s="40"/>
      <c r="G10" s="40">
        <f>SUM(G11:G13)</f>
        <v>38.314238</v>
      </c>
      <c r="H10" s="40"/>
      <c r="I10" s="40"/>
      <c r="J10" s="512"/>
      <c r="K10" s="285">
        <f>SUM(K11:K13)</f>
        <v>0</v>
      </c>
      <c r="L10" s="40">
        <f>SUM(L11:L13)</f>
        <v>0</v>
      </c>
      <c r="M10" s="40">
        <f>SUM(M11:M13)</f>
        <v>0</v>
      </c>
      <c r="N10" s="41">
        <f>SUM(N11:N13)</f>
        <v>0</v>
      </c>
    </row>
    <row r="11" spans="1:14" s="23" customFormat="1" ht="24.75" customHeight="1">
      <c r="A11" s="462"/>
      <c r="B11" s="463"/>
      <c r="C11" s="464"/>
      <c r="D11" s="42" t="s">
        <v>24</v>
      </c>
      <c r="E11" s="43"/>
      <c r="F11" s="43"/>
      <c r="G11" s="43">
        <f>G29+G67+G96+G109+G138+G167+G196+G225+G254+G267+G296+G325</f>
        <v>33.744634000000005</v>
      </c>
      <c r="H11" s="43"/>
      <c r="I11" s="43"/>
      <c r="J11" s="512"/>
      <c r="K11" s="44">
        <f aca="true" t="shared" si="1" ref="K11:M13">K29+K67+K96+K109+K138+K167+K196+K225+K254+K267+K296+K325</f>
        <v>0</v>
      </c>
      <c r="L11" s="43">
        <f t="shared" si="1"/>
        <v>0</v>
      </c>
      <c r="M11" s="43">
        <f t="shared" si="1"/>
        <v>0</v>
      </c>
      <c r="N11" s="409">
        <f>E11+H11+I11+K11+L11+M11</f>
        <v>0</v>
      </c>
    </row>
    <row r="12" spans="1:14" s="23" customFormat="1" ht="24.75" customHeight="1">
      <c r="A12" s="462"/>
      <c r="B12" s="463"/>
      <c r="C12" s="464"/>
      <c r="D12" s="42" t="s">
        <v>25</v>
      </c>
      <c r="E12" s="43"/>
      <c r="F12" s="43"/>
      <c r="G12" s="43">
        <f>G30+G68+G97+G110+G139+G168+G197+G226+G255+G268+G297+G326</f>
        <v>4.303604</v>
      </c>
      <c r="H12" s="43"/>
      <c r="I12" s="43"/>
      <c r="J12" s="512"/>
      <c r="K12" s="44">
        <f t="shared" si="1"/>
        <v>0</v>
      </c>
      <c r="L12" s="43">
        <f t="shared" si="1"/>
        <v>0</v>
      </c>
      <c r="M12" s="43">
        <f t="shared" si="1"/>
        <v>0</v>
      </c>
      <c r="N12" s="409">
        <f>E12+H12+I12+K12+L12+M12</f>
        <v>0</v>
      </c>
    </row>
    <row r="13" spans="1:14" s="23" customFormat="1" ht="24.75" customHeight="1">
      <c r="A13" s="462"/>
      <c r="B13" s="463"/>
      <c r="C13" s="464"/>
      <c r="D13" s="46" t="s">
        <v>26</v>
      </c>
      <c r="E13" s="47"/>
      <c r="F13" s="47"/>
      <c r="G13" s="47">
        <f>G31+G69+G98+G111+G140+G169+G198+G227+G256+G269+G298+G327</f>
        <v>0.266</v>
      </c>
      <c r="H13" s="47"/>
      <c r="I13" s="47"/>
      <c r="J13" s="512"/>
      <c r="K13" s="410">
        <f t="shared" si="1"/>
        <v>0</v>
      </c>
      <c r="L13" s="411">
        <f t="shared" si="1"/>
        <v>0</v>
      </c>
      <c r="M13" s="411">
        <f t="shared" si="1"/>
        <v>0</v>
      </c>
      <c r="N13" s="412">
        <f>E13+H13+I13+K13+L13+M13</f>
        <v>0</v>
      </c>
    </row>
    <row r="14" spans="1:14" s="23" customFormat="1" ht="11.25" customHeight="1">
      <c r="A14" s="50"/>
      <c r="B14" s="35"/>
      <c r="C14" s="34"/>
      <c r="D14" s="35"/>
      <c r="E14" s="51"/>
      <c r="F14" s="51"/>
      <c r="G14" s="51"/>
      <c r="H14" s="51"/>
      <c r="I14" s="51"/>
      <c r="J14" s="51"/>
      <c r="K14" s="52"/>
      <c r="L14" s="51"/>
      <c r="M14" s="51"/>
      <c r="N14" s="53"/>
    </row>
    <row r="15" spans="1:14" ht="66.75" customHeight="1">
      <c r="A15" s="54"/>
      <c r="B15" s="55"/>
      <c r="C15" s="55"/>
      <c r="D15" s="55"/>
      <c r="E15" s="56" t="s">
        <v>28</v>
      </c>
      <c r="F15" s="57" t="s">
        <v>29</v>
      </c>
      <c r="G15" s="58"/>
      <c r="H15" s="55"/>
      <c r="I15" s="55"/>
      <c r="J15" s="55"/>
      <c r="K15" s="59"/>
      <c r="L15" s="55"/>
      <c r="M15" s="55"/>
      <c r="N15" s="60"/>
    </row>
    <row r="16" spans="1:14" ht="21" customHeight="1">
      <c r="A16" s="480" t="s">
        <v>30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</row>
    <row r="17" spans="1:14" ht="75.75" customHeight="1">
      <c r="A17" s="481" t="s">
        <v>31</v>
      </c>
      <c r="B17" s="100" t="s">
        <v>248</v>
      </c>
      <c r="C17" s="62"/>
      <c r="D17" s="63"/>
      <c r="E17" s="62"/>
      <c r="F17" s="62"/>
      <c r="G17" s="62"/>
      <c r="H17" s="62"/>
      <c r="I17" s="62"/>
      <c r="J17" s="64"/>
      <c r="K17" s="65"/>
      <c r="L17" s="66"/>
      <c r="M17" s="66"/>
      <c r="N17" s="67"/>
    </row>
    <row r="18" spans="1:14" ht="27" customHeight="1">
      <c r="A18" s="481"/>
      <c r="B18" s="68" t="s">
        <v>33</v>
      </c>
      <c r="C18" s="69"/>
      <c r="D18" s="70"/>
      <c r="E18" s="69"/>
      <c r="F18" s="69"/>
      <c r="G18" s="69">
        <v>66</v>
      </c>
      <c r="H18" s="69"/>
      <c r="I18" s="69"/>
      <c r="J18" s="71"/>
      <c r="K18" s="72"/>
      <c r="L18" s="69"/>
      <c r="M18" s="69"/>
      <c r="N18" s="73"/>
    </row>
    <row r="19" spans="1:18" ht="26.25" customHeight="1">
      <c r="A19" s="74"/>
      <c r="B19" s="75" t="s">
        <v>34</v>
      </c>
      <c r="C19" s="476"/>
      <c r="D19" s="476"/>
      <c r="E19" s="476"/>
      <c r="F19" s="476"/>
      <c r="G19" s="476"/>
      <c r="H19" s="476"/>
      <c r="I19" s="476"/>
      <c r="J19" s="476"/>
      <c r="K19" s="477"/>
      <c r="L19" s="477"/>
      <c r="M19" s="477"/>
      <c r="N19" s="477"/>
      <c r="R19" s="76"/>
    </row>
    <row r="20" spans="1:14" s="23" customFormat="1" ht="21.75" customHeight="1">
      <c r="A20" s="478" t="s">
        <v>36</v>
      </c>
      <c r="B20" s="451" t="s">
        <v>249</v>
      </c>
      <c r="C20" s="413"/>
      <c r="D20" s="77" t="s">
        <v>38</v>
      </c>
      <c r="E20" s="78"/>
      <c r="F20" s="78"/>
      <c r="G20" s="156">
        <f>SUM(G21:G23)</f>
        <v>2.138</v>
      </c>
      <c r="H20" s="78"/>
      <c r="I20" s="78"/>
      <c r="J20" s="538" t="s">
        <v>250</v>
      </c>
      <c r="K20" s="116">
        <f>SUM(K21:K23)</f>
        <v>0</v>
      </c>
      <c r="L20" s="78">
        <f>SUM(L21:L23)</f>
        <v>0</v>
      </c>
      <c r="M20" s="78">
        <f>SUM(M21:M23)</f>
        <v>0</v>
      </c>
      <c r="N20" s="80">
        <f>E20+H20+I20+K20+L20+M20</f>
        <v>0</v>
      </c>
    </row>
    <row r="21" spans="1:14" ht="21.75" customHeight="1">
      <c r="A21" s="478"/>
      <c r="B21" s="451"/>
      <c r="C21" s="188"/>
      <c r="D21" s="81" t="s">
        <v>24</v>
      </c>
      <c r="E21" s="82"/>
      <c r="F21" s="82"/>
      <c r="G21" s="414">
        <v>0</v>
      </c>
      <c r="H21" s="83"/>
      <c r="I21" s="83"/>
      <c r="J21" s="538"/>
      <c r="K21" s="120"/>
      <c r="L21" s="85"/>
      <c r="M21" s="85"/>
      <c r="N21" s="86">
        <f>E21+H21+I21+K21+L21+M21</f>
        <v>0</v>
      </c>
    </row>
    <row r="22" spans="1:14" ht="21.75" customHeight="1">
      <c r="A22" s="478"/>
      <c r="B22" s="451"/>
      <c r="C22" s="188"/>
      <c r="D22" s="81" t="s">
        <v>25</v>
      </c>
      <c r="E22" s="82"/>
      <c r="F22" s="82"/>
      <c r="G22" s="414">
        <v>2.074</v>
      </c>
      <c r="H22" s="83"/>
      <c r="I22" s="83"/>
      <c r="J22" s="538"/>
      <c r="K22" s="120"/>
      <c r="L22" s="85"/>
      <c r="M22" s="85"/>
      <c r="N22" s="86">
        <f>E22+H22+I22+K22+L22+M22</f>
        <v>0</v>
      </c>
    </row>
    <row r="23" spans="1:14" ht="184.5" customHeight="1">
      <c r="A23" s="478"/>
      <c r="B23" s="451"/>
      <c r="C23" s="415"/>
      <c r="D23" s="81" t="s">
        <v>26</v>
      </c>
      <c r="E23" s="82"/>
      <c r="F23" s="82"/>
      <c r="G23" s="414">
        <v>0.064</v>
      </c>
      <c r="H23" s="416"/>
      <c r="I23" s="416"/>
      <c r="J23" s="538"/>
      <c r="K23" s="120"/>
      <c r="L23" s="85"/>
      <c r="M23" s="85"/>
      <c r="N23" s="80">
        <f>E23+H23+I23+K23+L23+M23</f>
        <v>0</v>
      </c>
    </row>
    <row r="24" spans="1:14" ht="21.75" customHeight="1">
      <c r="A24" s="478" t="s">
        <v>40</v>
      </c>
      <c r="B24" s="451" t="s">
        <v>251</v>
      </c>
      <c r="C24" s="413"/>
      <c r="D24" s="77" t="s">
        <v>38</v>
      </c>
      <c r="E24" s="78"/>
      <c r="F24" s="78"/>
      <c r="G24" s="156">
        <f>SUM(G25:G27)</f>
        <v>1.334</v>
      </c>
      <c r="H24" s="78"/>
      <c r="I24" s="78"/>
      <c r="J24" s="538" t="s">
        <v>252</v>
      </c>
      <c r="K24" s="120"/>
      <c r="L24" s="85"/>
      <c r="M24" s="85"/>
      <c r="N24" s="80"/>
    </row>
    <row r="25" spans="1:14" ht="21.75" customHeight="1">
      <c r="A25" s="478"/>
      <c r="B25" s="451"/>
      <c r="C25" s="188"/>
      <c r="D25" s="81" t="s">
        <v>24</v>
      </c>
      <c r="E25" s="82"/>
      <c r="F25" s="82"/>
      <c r="G25" s="414">
        <v>0</v>
      </c>
      <c r="H25" s="83"/>
      <c r="I25" s="83"/>
      <c r="J25" s="538"/>
      <c r="K25" s="120"/>
      <c r="L25" s="85"/>
      <c r="M25" s="85"/>
      <c r="N25" s="80"/>
    </row>
    <row r="26" spans="1:14" ht="21.75" customHeight="1">
      <c r="A26" s="478"/>
      <c r="B26" s="451"/>
      <c r="C26" s="188"/>
      <c r="D26" s="81" t="s">
        <v>25</v>
      </c>
      <c r="E26" s="82"/>
      <c r="F26" s="82"/>
      <c r="G26" s="414">
        <v>1.294</v>
      </c>
      <c r="H26" s="83"/>
      <c r="I26" s="83"/>
      <c r="J26" s="538"/>
      <c r="K26" s="120"/>
      <c r="L26" s="85"/>
      <c r="M26" s="85"/>
      <c r="N26" s="80"/>
    </row>
    <row r="27" spans="1:14" ht="192" customHeight="1">
      <c r="A27" s="478"/>
      <c r="B27" s="451"/>
      <c r="C27" s="415"/>
      <c r="D27" s="81" t="s">
        <v>26</v>
      </c>
      <c r="E27" s="82"/>
      <c r="F27" s="82"/>
      <c r="G27" s="414">
        <v>0.04</v>
      </c>
      <c r="H27" s="416"/>
      <c r="I27" s="416"/>
      <c r="J27" s="538"/>
      <c r="K27" s="120"/>
      <c r="L27" s="85"/>
      <c r="M27" s="85"/>
      <c r="N27" s="80"/>
    </row>
    <row r="28" spans="1:14" s="23" customFormat="1" ht="40.5">
      <c r="A28" s="471" t="str">
        <f>E15</f>
        <v>I</v>
      </c>
      <c r="B28" s="112" t="s">
        <v>63</v>
      </c>
      <c r="C28" s="472"/>
      <c r="D28" s="113" t="s">
        <v>23</v>
      </c>
      <c r="E28" s="114"/>
      <c r="F28" s="114"/>
      <c r="G28" s="114">
        <f>G29+G30+G31</f>
        <v>3.472</v>
      </c>
      <c r="H28" s="114"/>
      <c r="I28" s="114"/>
      <c r="J28" s="473"/>
      <c r="K28" s="116">
        <f>K29+K30+K31</f>
        <v>0</v>
      </c>
      <c r="L28" s="114">
        <f>L29+L30+L31</f>
        <v>0</v>
      </c>
      <c r="M28" s="114">
        <f>M29+M30+M31</f>
        <v>0</v>
      </c>
      <c r="N28" s="117">
        <f>N29+N30+N31</f>
        <v>0</v>
      </c>
    </row>
    <row r="29" spans="1:14" s="123" customFormat="1" ht="20.25">
      <c r="A29" s="471"/>
      <c r="B29" s="474" t="str">
        <f>F15</f>
        <v>ДЕМОГРАФИЯ</v>
      </c>
      <c r="C29" s="472"/>
      <c r="D29" s="118" t="s">
        <v>24</v>
      </c>
      <c r="E29" s="119"/>
      <c r="F29" s="119"/>
      <c r="G29" s="119">
        <f>G21+G25</f>
        <v>0</v>
      </c>
      <c r="H29" s="119"/>
      <c r="I29" s="119"/>
      <c r="J29" s="473"/>
      <c r="K29" s="120"/>
      <c r="L29" s="121"/>
      <c r="M29" s="121"/>
      <c r="N29" s="122">
        <f>E29+H29+I29+K29+L29+M29</f>
        <v>0</v>
      </c>
    </row>
    <row r="30" spans="1:14" s="123" customFormat="1" ht="28.5" customHeight="1">
      <c r="A30" s="471"/>
      <c r="B30" s="474"/>
      <c r="C30" s="472"/>
      <c r="D30" s="118" t="s">
        <v>25</v>
      </c>
      <c r="E30" s="119"/>
      <c r="F30" s="119"/>
      <c r="G30" s="119">
        <f>G22+G26</f>
        <v>3.368</v>
      </c>
      <c r="H30" s="119"/>
      <c r="I30" s="119"/>
      <c r="J30" s="473"/>
      <c r="K30" s="120"/>
      <c r="L30" s="121"/>
      <c r="M30" s="121"/>
      <c r="N30" s="122">
        <f>E30+H30+I30+K30+L30+M30</f>
        <v>0</v>
      </c>
    </row>
    <row r="31" spans="1:14" s="23" customFormat="1" ht="20.25">
      <c r="A31" s="471"/>
      <c r="B31" s="474"/>
      <c r="C31" s="472"/>
      <c r="D31" s="124" t="s">
        <v>26</v>
      </c>
      <c r="E31" s="153"/>
      <c r="F31" s="153"/>
      <c r="G31" s="119">
        <f>G23+G27</f>
        <v>0.10400000000000001</v>
      </c>
      <c r="H31" s="115"/>
      <c r="I31" s="115"/>
      <c r="J31" s="473"/>
      <c r="K31" s="120"/>
      <c r="L31" s="417"/>
      <c r="M31" s="417"/>
      <c r="N31" s="418">
        <f>E31+H31+I31+K31+L31+M31</f>
        <v>0</v>
      </c>
    </row>
    <row r="32" spans="1:14" s="23" customFormat="1" ht="53.25" customHeight="1">
      <c r="A32" s="54"/>
      <c r="B32" s="55"/>
      <c r="C32" s="55"/>
      <c r="D32" s="55"/>
      <c r="E32" s="56" t="s">
        <v>64</v>
      </c>
      <c r="F32" s="57" t="s">
        <v>65</v>
      </c>
      <c r="G32" s="58"/>
      <c r="H32" s="55"/>
      <c r="I32" s="55"/>
      <c r="J32" s="55"/>
      <c r="K32" s="59"/>
      <c r="L32" s="55"/>
      <c r="M32" s="55"/>
      <c r="N32" s="60"/>
    </row>
    <row r="33" spans="1:14" s="23" customFormat="1" ht="53.25" customHeight="1">
      <c r="A33" s="499"/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</row>
    <row r="34" spans="1:14" s="23" customFormat="1" ht="53.25" customHeight="1">
      <c r="A34" s="500"/>
      <c r="B34" s="126"/>
      <c r="C34" s="127"/>
      <c r="D34" s="128"/>
      <c r="E34" s="129"/>
      <c r="F34" s="129"/>
      <c r="G34" s="129"/>
      <c r="H34" s="129"/>
      <c r="I34" s="129"/>
      <c r="J34" s="129"/>
      <c r="K34" s="130"/>
      <c r="L34" s="129"/>
      <c r="M34" s="129"/>
      <c r="N34" s="131"/>
    </row>
    <row r="35" spans="1:14" s="23" customFormat="1" ht="53.25" customHeight="1">
      <c r="A35" s="500"/>
      <c r="B35" s="132"/>
      <c r="C35" s="133"/>
      <c r="D35" s="134"/>
      <c r="E35" s="135"/>
      <c r="F35" s="136"/>
      <c r="G35" s="136"/>
      <c r="H35" s="136"/>
      <c r="I35" s="136"/>
      <c r="J35" s="137"/>
      <c r="K35" s="138"/>
      <c r="L35" s="136"/>
      <c r="M35" s="136"/>
      <c r="N35" s="139"/>
    </row>
    <row r="36" spans="1:14" s="23" customFormat="1" ht="53.25" customHeight="1">
      <c r="A36" s="497"/>
      <c r="B36" s="140"/>
      <c r="C36" s="141"/>
      <c r="D36" s="142"/>
      <c r="E36" s="143"/>
      <c r="F36" s="143"/>
      <c r="G36" s="143"/>
      <c r="H36" s="143"/>
      <c r="I36" s="143"/>
      <c r="J36" s="143"/>
      <c r="K36" s="144"/>
      <c r="L36" s="143"/>
      <c r="M36" s="143"/>
      <c r="N36" s="145"/>
    </row>
    <row r="37" spans="1:14" s="23" customFormat="1" ht="53.25" customHeight="1">
      <c r="A37" s="497"/>
      <c r="B37" s="132"/>
      <c r="C37" s="133"/>
      <c r="D37" s="134"/>
      <c r="E37" s="135"/>
      <c r="F37" s="136"/>
      <c r="G37" s="136"/>
      <c r="H37" s="136"/>
      <c r="I37" s="136"/>
      <c r="J37" s="137"/>
      <c r="K37" s="138"/>
      <c r="L37" s="136"/>
      <c r="M37" s="136"/>
      <c r="N37" s="139"/>
    </row>
    <row r="38" spans="1:14" s="23" customFormat="1" ht="53.25" customHeight="1">
      <c r="A38" s="497"/>
      <c r="B38" s="140"/>
      <c r="C38" s="141"/>
      <c r="D38" s="142"/>
      <c r="E38" s="143"/>
      <c r="F38" s="143"/>
      <c r="G38" s="143"/>
      <c r="H38" s="143"/>
      <c r="I38" s="143"/>
      <c r="J38" s="143"/>
      <c r="K38" s="144"/>
      <c r="L38" s="143"/>
      <c r="M38" s="143"/>
      <c r="N38" s="145"/>
    </row>
    <row r="39" spans="1:14" s="23" customFormat="1" ht="53.25" customHeight="1">
      <c r="A39" s="497"/>
      <c r="B39" s="132"/>
      <c r="C39" s="133"/>
      <c r="D39" s="134"/>
      <c r="E39" s="135"/>
      <c r="F39" s="136"/>
      <c r="G39" s="136"/>
      <c r="H39" s="136"/>
      <c r="I39" s="136"/>
      <c r="J39" s="137"/>
      <c r="K39" s="138"/>
      <c r="L39" s="136"/>
      <c r="M39" s="136"/>
      <c r="N39" s="139"/>
    </row>
    <row r="40" spans="1:14" s="23" customFormat="1" ht="53.25" customHeight="1">
      <c r="A40" s="498"/>
      <c r="B40" s="140"/>
      <c r="C40" s="141"/>
      <c r="D40" s="142"/>
      <c r="E40" s="143"/>
      <c r="F40" s="143"/>
      <c r="G40" s="143"/>
      <c r="H40" s="143"/>
      <c r="I40" s="143"/>
      <c r="J40" s="143"/>
      <c r="K40" s="144"/>
      <c r="L40" s="143"/>
      <c r="M40" s="143"/>
      <c r="N40" s="145"/>
    </row>
    <row r="41" spans="1:14" s="23" customFormat="1" ht="53.25" customHeight="1">
      <c r="A41" s="498"/>
      <c r="B41" s="348"/>
      <c r="C41" s="146"/>
      <c r="D41" s="147"/>
      <c r="E41" s="148"/>
      <c r="F41" s="149"/>
      <c r="G41" s="149"/>
      <c r="H41" s="149"/>
      <c r="I41" s="149"/>
      <c r="J41" s="150"/>
      <c r="K41" s="151"/>
      <c r="L41" s="149"/>
      <c r="M41" s="149"/>
      <c r="N41" s="152"/>
    </row>
    <row r="42" spans="1:14" s="23" customFormat="1" ht="21" customHeight="1">
      <c r="A42" s="480" t="s">
        <v>102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</row>
    <row r="43" spans="1:14" s="23" customFormat="1" ht="19.5">
      <c r="A43" s="481" t="s">
        <v>31</v>
      </c>
      <c r="B43" s="61" t="s">
        <v>103</v>
      </c>
      <c r="C43" s="62"/>
      <c r="D43" s="63"/>
      <c r="E43" s="62"/>
      <c r="F43" s="62"/>
      <c r="G43" s="62"/>
      <c r="H43" s="62"/>
      <c r="I43" s="62"/>
      <c r="J43" s="64"/>
      <c r="K43" s="65"/>
      <c r="L43" s="66"/>
      <c r="M43" s="66"/>
      <c r="N43" s="67"/>
    </row>
    <row r="44" spans="1:14" s="23" customFormat="1" ht="20.25">
      <c r="A44" s="481"/>
      <c r="B44" s="68" t="s">
        <v>12</v>
      </c>
      <c r="C44" s="69"/>
      <c r="D44" s="70"/>
      <c r="E44" s="69"/>
      <c r="F44" s="69"/>
      <c r="G44" s="69"/>
      <c r="H44" s="69"/>
      <c r="I44" s="69"/>
      <c r="J44" s="71"/>
      <c r="K44" s="72"/>
      <c r="L44" s="69"/>
      <c r="M44" s="69"/>
      <c r="N44" s="73"/>
    </row>
    <row r="45" spans="1:14" s="23" customFormat="1" ht="19.5" customHeight="1">
      <c r="A45" s="74"/>
      <c r="B45" s="75" t="s">
        <v>34</v>
      </c>
      <c r="C45" s="476" t="s">
        <v>35</v>
      </c>
      <c r="D45" s="476"/>
      <c r="E45" s="476"/>
      <c r="F45" s="476"/>
      <c r="G45" s="476"/>
      <c r="H45" s="476"/>
      <c r="I45" s="476"/>
      <c r="J45" s="476"/>
      <c r="K45" s="477"/>
      <c r="L45" s="477"/>
      <c r="M45" s="477"/>
      <c r="N45" s="477"/>
    </row>
    <row r="46" spans="1:14" s="23" customFormat="1" ht="22.5" customHeight="1">
      <c r="A46" s="478" t="s">
        <v>36</v>
      </c>
      <c r="B46" s="451" t="s">
        <v>107</v>
      </c>
      <c r="C46" s="413"/>
      <c r="D46" s="77" t="s">
        <v>38</v>
      </c>
      <c r="E46" s="78"/>
      <c r="F46" s="78"/>
      <c r="G46" s="156">
        <f>SUM(G47:G49)</f>
        <v>0</v>
      </c>
      <c r="H46" s="78"/>
      <c r="I46" s="78"/>
      <c r="J46" s="538"/>
      <c r="K46" s="79">
        <f>SUM(K47:K49)</f>
        <v>0</v>
      </c>
      <c r="L46" s="78">
        <f>SUM(L47:L49)</f>
        <v>0</v>
      </c>
      <c r="M46" s="78">
        <f>SUM(M47:M49)</f>
        <v>0</v>
      </c>
      <c r="N46" s="80">
        <f>E46+H46+I46+K46+L46+M46</f>
        <v>0</v>
      </c>
    </row>
    <row r="47" spans="1:14" s="23" customFormat="1" ht="23.25">
      <c r="A47" s="478"/>
      <c r="B47" s="451"/>
      <c r="C47" s="188"/>
      <c r="D47" s="81" t="s">
        <v>24</v>
      </c>
      <c r="E47" s="82"/>
      <c r="F47" s="82"/>
      <c r="G47" s="414"/>
      <c r="H47" s="83"/>
      <c r="I47" s="83"/>
      <c r="J47" s="538"/>
      <c r="K47" s="84"/>
      <c r="L47" s="85"/>
      <c r="M47" s="85"/>
      <c r="N47" s="86">
        <f>E47+H47+I47+K47+L47+M47</f>
        <v>0</v>
      </c>
    </row>
    <row r="48" spans="1:14" s="23" customFormat="1" ht="23.25">
      <c r="A48" s="478"/>
      <c r="B48" s="451"/>
      <c r="C48" s="188"/>
      <c r="D48" s="81" t="s">
        <v>25</v>
      </c>
      <c r="E48" s="82"/>
      <c r="F48" s="82"/>
      <c r="G48" s="414"/>
      <c r="H48" s="83"/>
      <c r="I48" s="83"/>
      <c r="J48" s="538"/>
      <c r="K48" s="84"/>
      <c r="L48" s="85"/>
      <c r="M48" s="85"/>
      <c r="N48" s="86">
        <f>E48+H48+I48+K48+L48+M48</f>
        <v>0</v>
      </c>
    </row>
    <row r="49" spans="1:14" s="23" customFormat="1" ht="22.5">
      <c r="A49" s="478"/>
      <c r="B49" s="451"/>
      <c r="C49" s="415"/>
      <c r="D49" s="81" t="s">
        <v>26</v>
      </c>
      <c r="E49" s="82"/>
      <c r="F49" s="82"/>
      <c r="G49" s="414"/>
      <c r="H49" s="416"/>
      <c r="I49" s="416"/>
      <c r="J49" s="538"/>
      <c r="K49" s="84"/>
      <c r="L49" s="85"/>
      <c r="M49" s="85"/>
      <c r="N49" s="80">
        <f>E49+H49+I49+K49+L49+M49</f>
        <v>0</v>
      </c>
    </row>
    <row r="50" spans="1:14" s="23" customFormat="1" ht="19.5">
      <c r="A50" s="470" t="s">
        <v>55</v>
      </c>
      <c r="B50" s="100" t="s">
        <v>103</v>
      </c>
      <c r="C50" s="163"/>
      <c r="D50" s="164"/>
      <c r="E50" s="103"/>
      <c r="F50" s="103"/>
      <c r="G50" s="103"/>
      <c r="H50" s="103"/>
      <c r="I50" s="103"/>
      <c r="J50" s="104"/>
      <c r="K50" s="165"/>
      <c r="L50" s="85"/>
      <c r="M50" s="85"/>
      <c r="N50" s="105"/>
    </row>
    <row r="51" spans="1:14" s="23" customFormat="1" ht="20.25">
      <c r="A51" s="470"/>
      <c r="B51" s="68" t="s">
        <v>12</v>
      </c>
      <c r="C51" s="69"/>
      <c r="D51" s="70"/>
      <c r="E51" s="69"/>
      <c r="F51" s="69"/>
      <c r="G51" s="69"/>
      <c r="H51" s="69"/>
      <c r="I51" s="69"/>
      <c r="J51" s="71"/>
      <c r="K51" s="72"/>
      <c r="L51" s="69"/>
      <c r="M51" s="69"/>
      <c r="N51" s="73"/>
    </row>
    <row r="52" spans="1:14" s="23" customFormat="1" ht="19.5" customHeight="1">
      <c r="A52" s="74"/>
      <c r="B52" s="75" t="s">
        <v>34</v>
      </c>
      <c r="C52" s="476" t="s">
        <v>35</v>
      </c>
      <c r="D52" s="476"/>
      <c r="E52" s="476"/>
      <c r="F52" s="476"/>
      <c r="G52" s="476"/>
      <c r="H52" s="476"/>
      <c r="I52" s="476"/>
      <c r="J52" s="476"/>
      <c r="K52" s="477"/>
      <c r="L52" s="477"/>
      <c r="M52" s="477"/>
      <c r="N52" s="477"/>
    </row>
    <row r="53" spans="1:14" s="23" customFormat="1" ht="22.5" customHeight="1">
      <c r="A53" s="503" t="s">
        <v>57</v>
      </c>
      <c r="B53" s="451" t="s">
        <v>107</v>
      </c>
      <c r="C53" s="413"/>
      <c r="D53" s="77" t="s">
        <v>38</v>
      </c>
      <c r="E53" s="78"/>
      <c r="F53" s="78"/>
      <c r="G53" s="156">
        <f>SUM(G54:G56)</f>
        <v>0</v>
      </c>
      <c r="H53" s="78"/>
      <c r="I53" s="78"/>
      <c r="J53" s="538"/>
      <c r="K53" s="79">
        <f>SUM(K54:K56)</f>
        <v>0</v>
      </c>
      <c r="L53" s="78">
        <f>SUM(L54:L56)</f>
        <v>0</v>
      </c>
      <c r="M53" s="78">
        <f>SUM(M54:M56)</f>
        <v>0</v>
      </c>
      <c r="N53" s="80">
        <f>E53+H53+I53+K53+L53+M53</f>
        <v>0</v>
      </c>
    </row>
    <row r="54" spans="1:14" s="23" customFormat="1" ht="23.25">
      <c r="A54" s="503"/>
      <c r="B54" s="451"/>
      <c r="C54" s="188"/>
      <c r="D54" s="81" t="s">
        <v>24</v>
      </c>
      <c r="E54" s="82"/>
      <c r="F54" s="82"/>
      <c r="G54" s="414"/>
      <c r="H54" s="83"/>
      <c r="I54" s="83"/>
      <c r="J54" s="538"/>
      <c r="K54" s="84"/>
      <c r="L54" s="85"/>
      <c r="M54" s="85"/>
      <c r="N54" s="86">
        <f>E54+H54+I54+K54+L54+M54</f>
        <v>0</v>
      </c>
    </row>
    <row r="55" spans="1:14" s="23" customFormat="1" ht="23.25">
      <c r="A55" s="503"/>
      <c r="B55" s="451"/>
      <c r="C55" s="188"/>
      <c r="D55" s="81" t="s">
        <v>25</v>
      </c>
      <c r="E55" s="82"/>
      <c r="F55" s="82"/>
      <c r="G55" s="414"/>
      <c r="H55" s="83"/>
      <c r="I55" s="83"/>
      <c r="J55" s="538"/>
      <c r="K55" s="84"/>
      <c r="L55" s="85"/>
      <c r="M55" s="85"/>
      <c r="N55" s="86">
        <f>E55+H55+I55+K55+L55+M55</f>
        <v>0</v>
      </c>
    </row>
    <row r="56" spans="1:14" s="23" customFormat="1" ht="22.5">
      <c r="A56" s="503"/>
      <c r="B56" s="451"/>
      <c r="C56" s="415"/>
      <c r="D56" s="81" t="s">
        <v>26</v>
      </c>
      <c r="E56" s="82"/>
      <c r="F56" s="82"/>
      <c r="G56" s="414"/>
      <c r="H56" s="416"/>
      <c r="I56" s="416"/>
      <c r="J56" s="538"/>
      <c r="K56" s="84"/>
      <c r="L56" s="85"/>
      <c r="M56" s="85"/>
      <c r="N56" s="80">
        <f>E56+H56+I56+K56+L56+M56</f>
        <v>0</v>
      </c>
    </row>
    <row r="57" spans="1:14" s="23" customFormat="1" ht="39">
      <c r="A57" s="419" t="s">
        <v>253</v>
      </c>
      <c r="B57" s="420" t="s">
        <v>254</v>
      </c>
      <c r="C57" s="421"/>
      <c r="D57" s="422"/>
      <c r="E57" s="423"/>
      <c r="F57" s="423"/>
      <c r="G57" s="423"/>
      <c r="H57" s="423"/>
      <c r="I57" s="423"/>
      <c r="J57" s="424"/>
      <c r="K57" s="425"/>
      <c r="L57" s="426"/>
      <c r="M57" s="426"/>
      <c r="N57" s="427"/>
    </row>
    <row r="58" spans="1:14" s="23" customFormat="1" ht="21" customHeight="1">
      <c r="A58" s="482" t="s">
        <v>255</v>
      </c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1:14" s="23" customFormat="1" ht="19.5">
      <c r="A59" s="483" t="s">
        <v>31</v>
      </c>
      <c r="B59" s="61" t="s">
        <v>103</v>
      </c>
      <c r="C59" s="168"/>
      <c r="D59" s="169"/>
      <c r="E59" s="168"/>
      <c r="F59" s="168"/>
      <c r="G59" s="168"/>
      <c r="H59" s="168"/>
      <c r="I59" s="168"/>
      <c r="J59" s="170"/>
      <c r="K59" s="171"/>
      <c r="L59" s="172"/>
      <c r="M59" s="172"/>
      <c r="N59" s="173"/>
    </row>
    <row r="60" spans="1:14" s="23" customFormat="1" ht="20.25">
      <c r="A60" s="483"/>
      <c r="B60" s="132" t="s">
        <v>12</v>
      </c>
      <c r="C60" s="174"/>
      <c r="D60" s="175"/>
      <c r="E60" s="174"/>
      <c r="F60" s="174"/>
      <c r="G60" s="174"/>
      <c r="H60" s="174"/>
      <c r="I60" s="174"/>
      <c r="J60" s="176"/>
      <c r="K60" s="177"/>
      <c r="L60" s="178"/>
      <c r="M60" s="178"/>
      <c r="N60" s="179"/>
    </row>
    <row r="61" spans="1:14" s="23" customFormat="1" ht="19.5" customHeight="1">
      <c r="A61" s="180"/>
      <c r="B61" s="181" t="s">
        <v>34</v>
      </c>
      <c r="C61" s="484" t="s">
        <v>35</v>
      </c>
      <c r="D61" s="484"/>
      <c r="E61" s="484"/>
      <c r="F61" s="484"/>
      <c r="G61" s="484"/>
      <c r="H61" s="484"/>
      <c r="I61" s="484"/>
      <c r="J61" s="484"/>
      <c r="K61" s="477"/>
      <c r="L61" s="477"/>
      <c r="M61" s="477"/>
      <c r="N61" s="477"/>
    </row>
    <row r="62" spans="1:14" s="23" customFormat="1" ht="22.5" customHeight="1">
      <c r="A62" s="487" t="s">
        <v>36</v>
      </c>
      <c r="B62" s="485" t="s">
        <v>107</v>
      </c>
      <c r="C62" s="413"/>
      <c r="D62" s="77" t="s">
        <v>38</v>
      </c>
      <c r="E62" s="78"/>
      <c r="F62" s="78"/>
      <c r="G62" s="156">
        <f>SUM(G63:G65)</f>
        <v>0</v>
      </c>
      <c r="H62" s="78"/>
      <c r="I62" s="78"/>
      <c r="J62" s="538"/>
      <c r="K62" s="79">
        <f>SUM(K63:K65)</f>
        <v>0</v>
      </c>
      <c r="L62" s="78">
        <f>SUM(L63:L65)</f>
        <v>0</v>
      </c>
      <c r="M62" s="78">
        <f>SUM(M63:M65)</f>
        <v>0</v>
      </c>
      <c r="N62" s="80">
        <f>E62+H62+I62+K62+L62+M62</f>
        <v>0</v>
      </c>
    </row>
    <row r="63" spans="1:14" s="23" customFormat="1" ht="23.25">
      <c r="A63" s="487"/>
      <c r="B63" s="485"/>
      <c r="C63" s="188"/>
      <c r="D63" s="81" t="s">
        <v>24</v>
      </c>
      <c r="E63" s="82"/>
      <c r="F63" s="82"/>
      <c r="G63" s="414"/>
      <c r="H63" s="83"/>
      <c r="I63" s="83"/>
      <c r="J63" s="538"/>
      <c r="K63" s="84"/>
      <c r="L63" s="85"/>
      <c r="M63" s="85"/>
      <c r="N63" s="86">
        <f>E63+H63+I63+K63+L63+M63</f>
        <v>0</v>
      </c>
    </row>
    <row r="64" spans="1:14" s="23" customFormat="1" ht="23.25">
      <c r="A64" s="487"/>
      <c r="B64" s="485"/>
      <c r="C64" s="188"/>
      <c r="D64" s="81" t="s">
        <v>25</v>
      </c>
      <c r="E64" s="82"/>
      <c r="F64" s="82"/>
      <c r="G64" s="414"/>
      <c r="H64" s="83"/>
      <c r="I64" s="83"/>
      <c r="J64" s="538"/>
      <c r="K64" s="84"/>
      <c r="L64" s="85"/>
      <c r="M64" s="85"/>
      <c r="N64" s="86">
        <f>E64+H64+I64+K64+L64+M64</f>
        <v>0</v>
      </c>
    </row>
    <row r="65" spans="1:14" s="23" customFormat="1" ht="22.5">
      <c r="A65" s="487"/>
      <c r="B65" s="485"/>
      <c r="C65" s="415"/>
      <c r="D65" s="81" t="s">
        <v>26</v>
      </c>
      <c r="E65" s="82"/>
      <c r="F65" s="82"/>
      <c r="G65" s="414"/>
      <c r="H65" s="416"/>
      <c r="I65" s="416"/>
      <c r="J65" s="538"/>
      <c r="K65" s="84"/>
      <c r="L65" s="85"/>
      <c r="M65" s="85"/>
      <c r="N65" s="80">
        <f>E65+H65+I65+K65+L65+M65</f>
        <v>0</v>
      </c>
    </row>
    <row r="66" spans="1:14" s="23" customFormat="1" ht="40.5">
      <c r="A66" s="471" t="str">
        <f>E32</f>
        <v>II</v>
      </c>
      <c r="B66" s="112" t="s">
        <v>63</v>
      </c>
      <c r="C66" s="472"/>
      <c r="D66" s="113" t="s">
        <v>23</v>
      </c>
      <c r="E66" s="114"/>
      <c r="F66" s="114"/>
      <c r="G66" s="114">
        <f>G67+G68+G69</f>
        <v>0</v>
      </c>
      <c r="H66" s="114"/>
      <c r="I66" s="114"/>
      <c r="J66" s="473"/>
      <c r="K66" s="116">
        <f>K67+K68+K69</f>
        <v>0</v>
      </c>
      <c r="L66" s="114">
        <f>L67+L68+L69</f>
        <v>0</v>
      </c>
      <c r="M66" s="114">
        <f>M67+M68+M69</f>
        <v>0</v>
      </c>
      <c r="N66" s="117">
        <f>N67+N68+N69</f>
        <v>0</v>
      </c>
    </row>
    <row r="67" spans="1:14" s="23" customFormat="1" ht="20.25">
      <c r="A67" s="471"/>
      <c r="B67" s="474" t="str">
        <f>F32</f>
        <v>ЗДРАВООХРАНЕНИЕ</v>
      </c>
      <c r="C67" s="472"/>
      <c r="D67" s="118" t="s">
        <v>24</v>
      </c>
      <c r="E67" s="119"/>
      <c r="F67" s="119"/>
      <c r="G67" s="119"/>
      <c r="H67" s="119"/>
      <c r="I67" s="119"/>
      <c r="J67" s="473"/>
      <c r="K67" s="120"/>
      <c r="L67" s="121"/>
      <c r="M67" s="121"/>
      <c r="N67" s="122">
        <f>E67+H67+I67+K67+L67+M67</f>
        <v>0</v>
      </c>
    </row>
    <row r="68" spans="1:14" s="23" customFormat="1" ht="20.25">
      <c r="A68" s="471"/>
      <c r="B68" s="474"/>
      <c r="C68" s="472"/>
      <c r="D68" s="118" t="s">
        <v>25</v>
      </c>
      <c r="E68" s="119"/>
      <c r="F68" s="119"/>
      <c r="G68" s="119"/>
      <c r="H68" s="119"/>
      <c r="I68" s="119"/>
      <c r="J68" s="473"/>
      <c r="K68" s="120"/>
      <c r="L68" s="121"/>
      <c r="M68" s="121"/>
      <c r="N68" s="122">
        <f>E68+H68+I68+K68+L68+M68</f>
        <v>0</v>
      </c>
    </row>
    <row r="69" spans="1:14" s="23" customFormat="1" ht="20.25">
      <c r="A69" s="471"/>
      <c r="B69" s="474"/>
      <c r="C69" s="472"/>
      <c r="D69" s="124" t="s">
        <v>26</v>
      </c>
      <c r="E69" s="153"/>
      <c r="F69" s="153"/>
      <c r="G69" s="153"/>
      <c r="H69" s="115"/>
      <c r="I69" s="115"/>
      <c r="J69" s="473"/>
      <c r="K69" s="120"/>
      <c r="L69" s="417"/>
      <c r="M69" s="417"/>
      <c r="N69" s="418">
        <f>E69+H69+I69+K69+L69+M69</f>
        <v>0</v>
      </c>
    </row>
    <row r="70" spans="1:14" s="23" customFormat="1" ht="39.75" customHeight="1">
      <c r="A70" s="54"/>
      <c r="B70" s="55"/>
      <c r="C70" s="55"/>
      <c r="D70" s="55"/>
      <c r="E70" s="56" t="s">
        <v>73</v>
      </c>
      <c r="F70" s="57" t="s">
        <v>74</v>
      </c>
      <c r="G70" s="58"/>
      <c r="H70" s="55"/>
      <c r="I70" s="55"/>
      <c r="J70" s="55"/>
      <c r="K70" s="59"/>
      <c r="L70" s="55"/>
      <c r="M70" s="55"/>
      <c r="N70" s="60"/>
    </row>
    <row r="71" spans="1:14" s="23" customFormat="1" ht="21" customHeight="1">
      <c r="A71" s="480" t="s">
        <v>102</v>
      </c>
      <c r="B71" s="480"/>
      <c r="C71" s="480"/>
      <c r="D71" s="480"/>
      <c r="E71" s="480"/>
      <c r="F71" s="480"/>
      <c r="G71" s="480"/>
      <c r="H71" s="480"/>
      <c r="I71" s="480"/>
      <c r="J71" s="480"/>
      <c r="K71" s="480"/>
      <c r="L71" s="480"/>
      <c r="M71" s="480"/>
      <c r="N71" s="480"/>
    </row>
    <row r="72" spans="1:14" s="23" customFormat="1" ht="19.5">
      <c r="A72" s="481" t="s">
        <v>31</v>
      </c>
      <c r="B72" s="61" t="s">
        <v>103</v>
      </c>
      <c r="C72" s="62"/>
      <c r="D72" s="63"/>
      <c r="E72" s="62"/>
      <c r="F72" s="62"/>
      <c r="G72" s="62"/>
      <c r="H72" s="62"/>
      <c r="I72" s="62"/>
      <c r="J72" s="64"/>
      <c r="K72" s="65"/>
      <c r="L72" s="66"/>
      <c r="M72" s="66"/>
      <c r="N72" s="67"/>
    </row>
    <row r="73" spans="1:14" s="23" customFormat="1" ht="20.25">
      <c r="A73" s="481"/>
      <c r="B73" s="68" t="s">
        <v>12</v>
      </c>
      <c r="C73" s="69"/>
      <c r="D73" s="70"/>
      <c r="E73" s="69"/>
      <c r="F73" s="69"/>
      <c r="G73" s="69"/>
      <c r="H73" s="69"/>
      <c r="I73" s="69"/>
      <c r="J73" s="71"/>
      <c r="K73" s="72"/>
      <c r="L73" s="69"/>
      <c r="M73" s="69"/>
      <c r="N73" s="73"/>
    </row>
    <row r="74" spans="1:14" s="23" customFormat="1" ht="19.5">
      <c r="A74" s="74"/>
      <c r="B74" s="75" t="s">
        <v>34</v>
      </c>
      <c r="C74" s="476" t="s">
        <v>35</v>
      </c>
      <c r="D74" s="476"/>
      <c r="E74" s="476"/>
      <c r="F74" s="476"/>
      <c r="G74" s="476"/>
      <c r="H74" s="476"/>
      <c r="I74" s="476"/>
      <c r="J74" s="476"/>
      <c r="K74" s="477"/>
      <c r="L74" s="477"/>
      <c r="M74" s="477"/>
      <c r="N74" s="477"/>
    </row>
    <row r="75" spans="1:14" s="23" customFormat="1" ht="22.5" customHeight="1">
      <c r="A75" s="478" t="s">
        <v>36</v>
      </c>
      <c r="B75" s="451" t="s">
        <v>107</v>
      </c>
      <c r="C75" s="413"/>
      <c r="D75" s="77" t="s">
        <v>38</v>
      </c>
      <c r="E75" s="78"/>
      <c r="F75" s="78"/>
      <c r="G75" s="156">
        <f>SUM(G76:G78)</f>
        <v>0</v>
      </c>
      <c r="H75" s="78"/>
      <c r="I75" s="78"/>
      <c r="J75" s="538"/>
      <c r="K75" s="79">
        <f>SUM(K76:K78)</f>
        <v>0</v>
      </c>
      <c r="L75" s="78">
        <f>SUM(L76:L78)</f>
        <v>0</v>
      </c>
      <c r="M75" s="78">
        <f>SUM(M76:M78)</f>
        <v>0</v>
      </c>
      <c r="N75" s="80">
        <f>E75+H75+I75+K75+L75+M75</f>
        <v>0</v>
      </c>
    </row>
    <row r="76" spans="1:14" s="23" customFormat="1" ht="23.25">
      <c r="A76" s="478"/>
      <c r="B76" s="451"/>
      <c r="C76" s="188"/>
      <c r="D76" s="81" t="s">
        <v>24</v>
      </c>
      <c r="E76" s="82"/>
      <c r="F76" s="82"/>
      <c r="G76" s="414"/>
      <c r="H76" s="83"/>
      <c r="I76" s="83"/>
      <c r="J76" s="538"/>
      <c r="K76" s="84"/>
      <c r="L76" s="85"/>
      <c r="M76" s="85"/>
      <c r="N76" s="86">
        <f>E76+H76+I76+K76+L76+M76</f>
        <v>0</v>
      </c>
    </row>
    <row r="77" spans="1:14" s="23" customFormat="1" ht="23.25">
      <c r="A77" s="478"/>
      <c r="B77" s="451"/>
      <c r="C77" s="188"/>
      <c r="D77" s="81" t="s">
        <v>25</v>
      </c>
      <c r="E77" s="82"/>
      <c r="F77" s="82"/>
      <c r="G77" s="414"/>
      <c r="H77" s="83"/>
      <c r="I77" s="83"/>
      <c r="J77" s="538"/>
      <c r="K77" s="84"/>
      <c r="L77" s="85"/>
      <c r="M77" s="85"/>
      <c r="N77" s="86">
        <f>E77+H77+I77+K77+L77+M77</f>
        <v>0</v>
      </c>
    </row>
    <row r="78" spans="1:14" s="23" customFormat="1" ht="22.5">
      <c r="A78" s="478"/>
      <c r="B78" s="451"/>
      <c r="C78" s="415"/>
      <c r="D78" s="81" t="s">
        <v>26</v>
      </c>
      <c r="E78" s="82"/>
      <c r="F78" s="82"/>
      <c r="G78" s="414"/>
      <c r="H78" s="416"/>
      <c r="I78" s="416"/>
      <c r="J78" s="538"/>
      <c r="K78" s="84"/>
      <c r="L78" s="85"/>
      <c r="M78" s="85"/>
      <c r="N78" s="80">
        <f>E78+H78+I78+K78+L78+M78</f>
        <v>0</v>
      </c>
    </row>
    <row r="79" spans="1:14" s="23" customFormat="1" ht="19.5">
      <c r="A79" s="470" t="s">
        <v>55</v>
      </c>
      <c r="B79" s="100" t="s">
        <v>103</v>
      </c>
      <c r="C79" s="163"/>
      <c r="D79" s="164"/>
      <c r="E79" s="103"/>
      <c r="F79" s="103"/>
      <c r="G79" s="103"/>
      <c r="H79" s="103"/>
      <c r="I79" s="103"/>
      <c r="J79" s="104"/>
      <c r="K79" s="165"/>
      <c r="L79" s="85"/>
      <c r="M79" s="85"/>
      <c r="N79" s="105"/>
    </row>
    <row r="80" spans="1:14" s="23" customFormat="1" ht="20.25">
      <c r="A80" s="470"/>
      <c r="B80" s="68" t="s">
        <v>12</v>
      </c>
      <c r="C80" s="69"/>
      <c r="D80" s="70"/>
      <c r="E80" s="69"/>
      <c r="F80" s="69"/>
      <c r="G80" s="69"/>
      <c r="H80" s="69"/>
      <c r="I80" s="69"/>
      <c r="J80" s="71"/>
      <c r="K80" s="72"/>
      <c r="L80" s="69"/>
      <c r="M80" s="69"/>
      <c r="N80" s="73"/>
    </row>
    <row r="81" spans="1:14" s="23" customFormat="1" ht="19.5" customHeight="1">
      <c r="A81" s="74"/>
      <c r="B81" s="75" t="s">
        <v>34</v>
      </c>
      <c r="C81" s="476" t="s">
        <v>35</v>
      </c>
      <c r="D81" s="476"/>
      <c r="E81" s="476"/>
      <c r="F81" s="476"/>
      <c r="G81" s="476"/>
      <c r="H81" s="476"/>
      <c r="I81" s="476"/>
      <c r="J81" s="476"/>
      <c r="K81" s="477"/>
      <c r="L81" s="477"/>
      <c r="M81" s="477"/>
      <c r="N81" s="477"/>
    </row>
    <row r="82" spans="1:14" s="23" customFormat="1" ht="22.5" customHeight="1">
      <c r="A82" s="503" t="s">
        <v>57</v>
      </c>
      <c r="B82" s="451" t="s">
        <v>107</v>
      </c>
      <c r="C82" s="413"/>
      <c r="D82" s="77" t="s">
        <v>38</v>
      </c>
      <c r="E82" s="78"/>
      <c r="F82" s="78"/>
      <c r="G82" s="156">
        <f>SUM(G83:G85)</f>
        <v>0</v>
      </c>
      <c r="H82" s="78"/>
      <c r="I82" s="78"/>
      <c r="J82" s="538"/>
      <c r="K82" s="79">
        <f>SUM(K83:K85)</f>
        <v>0</v>
      </c>
      <c r="L82" s="78">
        <f>SUM(L83:L85)</f>
        <v>0</v>
      </c>
      <c r="M82" s="78">
        <f>SUM(M83:M85)</f>
        <v>0</v>
      </c>
      <c r="N82" s="80">
        <f>E82+H82+I82+K82+L82+M82</f>
        <v>0</v>
      </c>
    </row>
    <row r="83" spans="1:14" s="23" customFormat="1" ht="23.25">
      <c r="A83" s="503"/>
      <c r="B83" s="451"/>
      <c r="C83" s="188"/>
      <c r="D83" s="81" t="s">
        <v>24</v>
      </c>
      <c r="E83" s="82"/>
      <c r="F83" s="82"/>
      <c r="G83" s="414"/>
      <c r="H83" s="83"/>
      <c r="I83" s="83"/>
      <c r="J83" s="538"/>
      <c r="K83" s="84"/>
      <c r="L83" s="85"/>
      <c r="M83" s="85"/>
      <c r="N83" s="86">
        <f>E83+H83+I83+K83+L83+M83</f>
        <v>0</v>
      </c>
    </row>
    <row r="84" spans="1:14" s="23" customFormat="1" ht="23.25">
      <c r="A84" s="503"/>
      <c r="B84" s="451"/>
      <c r="C84" s="188"/>
      <c r="D84" s="81" t="s">
        <v>25</v>
      </c>
      <c r="E84" s="82"/>
      <c r="F84" s="82"/>
      <c r="G84" s="414"/>
      <c r="H84" s="83"/>
      <c r="I84" s="83"/>
      <c r="J84" s="538"/>
      <c r="K84" s="84"/>
      <c r="L84" s="85"/>
      <c r="M84" s="85"/>
      <c r="N84" s="86">
        <f>E84+H84+I84+K84+L84+M84</f>
        <v>0</v>
      </c>
    </row>
    <row r="85" spans="1:14" s="23" customFormat="1" ht="22.5">
      <c r="A85" s="503"/>
      <c r="B85" s="451"/>
      <c r="C85" s="415"/>
      <c r="D85" s="81" t="s">
        <v>26</v>
      </c>
      <c r="E85" s="82"/>
      <c r="F85" s="82"/>
      <c r="G85" s="414"/>
      <c r="H85" s="416"/>
      <c r="I85" s="416"/>
      <c r="J85" s="538"/>
      <c r="K85" s="84"/>
      <c r="L85" s="85"/>
      <c r="M85" s="85"/>
      <c r="N85" s="80">
        <f>E85+H85+I85+K85+L85+M85</f>
        <v>0</v>
      </c>
    </row>
    <row r="86" spans="1:14" s="23" customFormat="1" ht="39">
      <c r="A86" s="419" t="s">
        <v>253</v>
      </c>
      <c r="B86" s="420" t="s">
        <v>254</v>
      </c>
      <c r="C86" s="421"/>
      <c r="D86" s="422"/>
      <c r="E86" s="423"/>
      <c r="F86" s="423"/>
      <c r="G86" s="423"/>
      <c r="H86" s="423"/>
      <c r="I86" s="423"/>
      <c r="J86" s="424"/>
      <c r="K86" s="425"/>
      <c r="L86" s="426"/>
      <c r="M86" s="426"/>
      <c r="N86" s="427"/>
    </row>
    <row r="87" spans="1:14" s="23" customFormat="1" ht="21" customHeight="1">
      <c r="A87" s="482" t="s">
        <v>255</v>
      </c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1:14" s="23" customFormat="1" ht="19.5">
      <c r="A88" s="483" t="s">
        <v>31</v>
      </c>
      <c r="B88" s="61" t="s">
        <v>103</v>
      </c>
      <c r="C88" s="168"/>
      <c r="D88" s="169"/>
      <c r="E88" s="168"/>
      <c r="F88" s="168"/>
      <c r="G88" s="168"/>
      <c r="H88" s="168"/>
      <c r="I88" s="168"/>
      <c r="J88" s="170"/>
      <c r="K88" s="171"/>
      <c r="L88" s="172"/>
      <c r="M88" s="172"/>
      <c r="N88" s="173"/>
    </row>
    <row r="89" spans="1:14" s="23" customFormat="1" ht="20.25">
      <c r="A89" s="483"/>
      <c r="B89" s="132" t="s">
        <v>12</v>
      </c>
      <c r="C89" s="174"/>
      <c r="D89" s="175"/>
      <c r="E89" s="174"/>
      <c r="F89" s="174"/>
      <c r="G89" s="174"/>
      <c r="H89" s="174"/>
      <c r="I89" s="174"/>
      <c r="J89" s="176"/>
      <c r="K89" s="177"/>
      <c r="L89" s="178"/>
      <c r="M89" s="178"/>
      <c r="N89" s="179"/>
    </row>
    <row r="90" spans="1:14" s="23" customFormat="1" ht="19.5" customHeight="1">
      <c r="A90" s="180"/>
      <c r="B90" s="181" t="s">
        <v>34</v>
      </c>
      <c r="C90" s="484" t="s">
        <v>35</v>
      </c>
      <c r="D90" s="484"/>
      <c r="E90" s="484"/>
      <c r="F90" s="484"/>
      <c r="G90" s="484"/>
      <c r="H90" s="484"/>
      <c r="I90" s="484"/>
      <c r="J90" s="484"/>
      <c r="K90" s="477"/>
      <c r="L90" s="477"/>
      <c r="M90" s="477"/>
      <c r="N90" s="477"/>
    </row>
    <row r="91" spans="1:14" s="23" customFormat="1" ht="22.5" customHeight="1">
      <c r="A91" s="487" t="s">
        <v>36</v>
      </c>
      <c r="B91" s="485" t="s">
        <v>107</v>
      </c>
      <c r="C91" s="413"/>
      <c r="D91" s="77" t="s">
        <v>38</v>
      </c>
      <c r="E91" s="78"/>
      <c r="F91" s="78"/>
      <c r="G91" s="156">
        <f>SUM(G92:G94)</f>
        <v>0</v>
      </c>
      <c r="H91" s="78"/>
      <c r="I91" s="78"/>
      <c r="J91" s="538"/>
      <c r="K91" s="79">
        <f>SUM(K92:K94)</f>
        <v>0</v>
      </c>
      <c r="L91" s="78">
        <f>SUM(L92:L94)</f>
        <v>0</v>
      </c>
      <c r="M91" s="78">
        <f>SUM(M92:M94)</f>
        <v>0</v>
      </c>
      <c r="N91" s="80">
        <f>E91+H91+I91+K91+L91+M91</f>
        <v>0</v>
      </c>
    </row>
    <row r="92" spans="1:14" s="23" customFormat="1" ht="23.25">
      <c r="A92" s="487"/>
      <c r="B92" s="485"/>
      <c r="C92" s="188"/>
      <c r="D92" s="81" t="s">
        <v>24</v>
      </c>
      <c r="E92" s="82"/>
      <c r="F92" s="82"/>
      <c r="G92" s="414"/>
      <c r="H92" s="83"/>
      <c r="I92" s="83"/>
      <c r="J92" s="538"/>
      <c r="K92" s="84"/>
      <c r="L92" s="85"/>
      <c r="M92" s="85"/>
      <c r="N92" s="86">
        <f>E92+H92+I92+K92+L92+M92</f>
        <v>0</v>
      </c>
    </row>
    <row r="93" spans="1:14" s="23" customFormat="1" ht="23.25">
      <c r="A93" s="487"/>
      <c r="B93" s="485"/>
      <c r="C93" s="188"/>
      <c r="D93" s="81" t="s">
        <v>25</v>
      </c>
      <c r="E93" s="82"/>
      <c r="F93" s="82"/>
      <c r="G93" s="414"/>
      <c r="H93" s="83"/>
      <c r="I93" s="83"/>
      <c r="J93" s="538"/>
      <c r="K93" s="84"/>
      <c r="L93" s="85"/>
      <c r="M93" s="85"/>
      <c r="N93" s="86">
        <f>E93+H93+I93+K93+L93+M93</f>
        <v>0</v>
      </c>
    </row>
    <row r="94" spans="1:14" s="23" customFormat="1" ht="22.5">
      <c r="A94" s="487"/>
      <c r="B94" s="485"/>
      <c r="C94" s="415"/>
      <c r="D94" s="81" t="s">
        <v>26</v>
      </c>
      <c r="E94" s="82"/>
      <c r="F94" s="82"/>
      <c r="G94" s="414"/>
      <c r="H94" s="416"/>
      <c r="I94" s="416"/>
      <c r="J94" s="538"/>
      <c r="K94" s="84"/>
      <c r="L94" s="85"/>
      <c r="M94" s="85"/>
      <c r="N94" s="80">
        <f>E94+H94+I94+K94+L94+M94</f>
        <v>0</v>
      </c>
    </row>
    <row r="95" spans="1:14" s="23" customFormat="1" ht="40.5">
      <c r="A95" s="471" t="str">
        <f>E70</f>
        <v>III</v>
      </c>
      <c r="B95" s="112" t="s">
        <v>63</v>
      </c>
      <c r="C95" s="472"/>
      <c r="D95" s="113" t="s">
        <v>23</v>
      </c>
      <c r="E95" s="114"/>
      <c r="F95" s="114"/>
      <c r="G95" s="114">
        <f>G96+G97+G98</f>
        <v>0</v>
      </c>
      <c r="H95" s="114"/>
      <c r="I95" s="114"/>
      <c r="J95" s="473"/>
      <c r="K95" s="116">
        <f>K96+K97+K98</f>
        <v>0</v>
      </c>
      <c r="L95" s="114">
        <f>L96+L97+L98</f>
        <v>0</v>
      </c>
      <c r="M95" s="114">
        <f>M96+M97+M98</f>
        <v>0</v>
      </c>
      <c r="N95" s="117">
        <f>N96+N97+N98</f>
        <v>0</v>
      </c>
    </row>
    <row r="96" spans="1:14" s="23" customFormat="1" ht="20.25">
      <c r="A96" s="471"/>
      <c r="B96" s="474" t="str">
        <f>F70</f>
        <v>ОБРАЗОВАНИЕ</v>
      </c>
      <c r="C96" s="472"/>
      <c r="D96" s="118" t="s">
        <v>24</v>
      </c>
      <c r="E96" s="119"/>
      <c r="F96" s="119"/>
      <c r="G96" s="119"/>
      <c r="H96" s="119"/>
      <c r="I96" s="119"/>
      <c r="J96" s="473"/>
      <c r="K96" s="120"/>
      <c r="L96" s="121"/>
      <c r="M96" s="121"/>
      <c r="N96" s="122">
        <f>E96+H96+I96+K96+L96+M96</f>
        <v>0</v>
      </c>
    </row>
    <row r="97" spans="1:14" s="23" customFormat="1" ht="20.25">
      <c r="A97" s="471"/>
      <c r="B97" s="474"/>
      <c r="C97" s="472"/>
      <c r="D97" s="118" t="s">
        <v>25</v>
      </c>
      <c r="E97" s="119"/>
      <c r="F97" s="119"/>
      <c r="G97" s="119"/>
      <c r="H97" s="119"/>
      <c r="I97" s="119"/>
      <c r="J97" s="473"/>
      <c r="K97" s="120"/>
      <c r="L97" s="121"/>
      <c r="M97" s="121"/>
      <c r="N97" s="122">
        <f>E97+H97+I97+K97+L97+M97</f>
        <v>0</v>
      </c>
    </row>
    <row r="98" spans="1:14" s="23" customFormat="1" ht="20.25">
      <c r="A98" s="471"/>
      <c r="B98" s="474"/>
      <c r="C98" s="472"/>
      <c r="D98" s="124" t="s">
        <v>26</v>
      </c>
      <c r="E98" s="153"/>
      <c r="F98" s="153"/>
      <c r="G98" s="153"/>
      <c r="H98" s="115"/>
      <c r="I98" s="115"/>
      <c r="J98" s="473"/>
      <c r="K98" s="120"/>
      <c r="L98" s="417"/>
      <c r="M98" s="417"/>
      <c r="N98" s="418">
        <f>E98+H98+I98+K98+L98+M98</f>
        <v>0</v>
      </c>
    </row>
    <row r="99" spans="1:14" s="23" customFormat="1" ht="57.75" customHeight="1">
      <c r="A99" s="54"/>
      <c r="B99" s="55"/>
      <c r="C99" s="55"/>
      <c r="D99" s="55"/>
      <c r="E99" s="56" t="s">
        <v>82</v>
      </c>
      <c r="F99" s="57" t="s">
        <v>83</v>
      </c>
      <c r="G99" s="58"/>
      <c r="H99" s="55"/>
      <c r="I99" s="55"/>
      <c r="J99" s="55"/>
      <c r="K99" s="59"/>
      <c r="L99" s="55"/>
      <c r="M99" s="55"/>
      <c r="N99" s="60"/>
    </row>
    <row r="100" spans="1:14" s="23" customFormat="1" ht="21" customHeight="1">
      <c r="A100" s="482" t="s">
        <v>84</v>
      </c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1:14" s="23" customFormat="1" ht="78">
      <c r="A101" s="481" t="s">
        <v>31</v>
      </c>
      <c r="B101" s="61" t="s">
        <v>256</v>
      </c>
      <c r="C101" s="62"/>
      <c r="D101" s="63">
        <v>43830</v>
      </c>
      <c r="E101" s="62"/>
      <c r="F101" s="62"/>
      <c r="G101" s="62"/>
      <c r="H101" s="62"/>
      <c r="I101" s="62"/>
      <c r="J101" s="64"/>
      <c r="K101" s="65"/>
      <c r="L101" s="66"/>
      <c r="M101" s="66"/>
      <c r="N101" s="67"/>
    </row>
    <row r="102" spans="1:14" s="23" customFormat="1" ht="20.25">
      <c r="A102" s="481"/>
      <c r="B102" s="68" t="s">
        <v>77</v>
      </c>
      <c r="C102" s="69"/>
      <c r="D102" s="70"/>
      <c r="E102" s="69"/>
      <c r="F102" s="69"/>
      <c r="G102" s="69">
        <v>2</v>
      </c>
      <c r="H102" s="69"/>
      <c r="I102" s="69"/>
      <c r="J102" s="71"/>
      <c r="K102" s="72"/>
      <c r="L102" s="69"/>
      <c r="M102" s="69"/>
      <c r="N102" s="73"/>
    </row>
    <row r="103" spans="1:14" s="23" customFormat="1" ht="19.5" customHeight="1">
      <c r="A103" s="74"/>
      <c r="B103" s="75" t="s">
        <v>34</v>
      </c>
      <c r="C103" s="476" t="s">
        <v>35</v>
      </c>
      <c r="D103" s="476"/>
      <c r="E103" s="476"/>
      <c r="F103" s="476"/>
      <c r="G103" s="476"/>
      <c r="H103" s="476"/>
      <c r="I103" s="476"/>
      <c r="J103" s="476"/>
      <c r="K103" s="477"/>
      <c r="L103" s="477"/>
      <c r="M103" s="477"/>
      <c r="N103" s="477"/>
    </row>
    <row r="104" spans="1:14" s="23" customFormat="1" ht="79.5" customHeight="1">
      <c r="A104" s="478" t="s">
        <v>36</v>
      </c>
      <c r="B104" s="451" t="s">
        <v>257</v>
      </c>
      <c r="C104" s="87"/>
      <c r="D104" s="77" t="s">
        <v>38</v>
      </c>
      <c r="E104" s="78"/>
      <c r="F104" s="78"/>
      <c r="G104" s="78">
        <v>30.4324</v>
      </c>
      <c r="H104" s="78"/>
      <c r="I104" s="78"/>
      <c r="J104" s="454" t="s">
        <v>258</v>
      </c>
      <c r="K104" s="79">
        <f>SUM(K105:K107)</f>
        <v>0</v>
      </c>
      <c r="L104" s="78">
        <f>SUM(L105:L107)</f>
        <v>0</v>
      </c>
      <c r="M104" s="78">
        <f>SUM(M105:M107)</f>
        <v>0</v>
      </c>
      <c r="N104" s="80">
        <f>E104+H104+I104+K104+L104+M104</f>
        <v>0</v>
      </c>
    </row>
    <row r="105" spans="1:14" s="23" customFormat="1" ht="95.25" customHeight="1">
      <c r="A105" s="478"/>
      <c r="B105" s="451"/>
      <c r="C105" s="188"/>
      <c r="D105" s="190" t="s">
        <v>24</v>
      </c>
      <c r="E105" s="82"/>
      <c r="F105" s="82"/>
      <c r="G105" s="82">
        <v>29.674634</v>
      </c>
      <c r="H105" s="83"/>
      <c r="I105" s="83"/>
      <c r="J105" s="454"/>
      <c r="K105" s="84"/>
      <c r="L105" s="85"/>
      <c r="M105" s="85"/>
      <c r="N105" s="86">
        <f>E105+H105+I105+K105+L105+M105</f>
        <v>0</v>
      </c>
    </row>
    <row r="106" spans="1:14" s="23" customFormat="1" ht="110.25" customHeight="1">
      <c r="A106" s="478"/>
      <c r="B106" s="451"/>
      <c r="C106" s="188"/>
      <c r="D106" s="190" t="s">
        <v>25</v>
      </c>
      <c r="E106" s="82"/>
      <c r="F106" s="82"/>
      <c r="G106" s="82">
        <v>0.6056039999999999</v>
      </c>
      <c r="H106" s="83"/>
      <c r="I106" s="83"/>
      <c r="J106" s="454"/>
      <c r="K106" s="84"/>
      <c r="L106" s="85"/>
      <c r="M106" s="85"/>
      <c r="N106" s="86">
        <f>E106+H106+I106+K106+L106+M106</f>
        <v>0</v>
      </c>
    </row>
    <row r="107" spans="1:14" s="23" customFormat="1" ht="256.5" customHeight="1">
      <c r="A107" s="478"/>
      <c r="B107" s="451"/>
      <c r="C107" s="415"/>
      <c r="D107" s="190" t="s">
        <v>26</v>
      </c>
      <c r="E107" s="82"/>
      <c r="F107" s="82"/>
      <c r="G107" s="82">
        <v>0.152</v>
      </c>
      <c r="H107" s="416"/>
      <c r="I107" s="416"/>
      <c r="J107" s="454"/>
      <c r="K107" s="84"/>
      <c r="L107" s="85"/>
      <c r="M107" s="85"/>
      <c r="N107" s="80">
        <f>E107+H107+I107+K107+L107+M107</f>
        <v>0</v>
      </c>
    </row>
    <row r="108" spans="1:14" s="23" customFormat="1" ht="40.5">
      <c r="A108" s="471" t="str">
        <f>E99</f>
        <v>IV</v>
      </c>
      <c r="B108" s="112" t="s">
        <v>63</v>
      </c>
      <c r="C108" s="472"/>
      <c r="D108" s="113" t="s">
        <v>23</v>
      </c>
      <c r="E108" s="114"/>
      <c r="F108" s="114"/>
      <c r="G108" s="114">
        <f>G109+G110+G111</f>
        <v>30.432238</v>
      </c>
      <c r="H108" s="114"/>
      <c r="I108" s="114"/>
      <c r="J108" s="473"/>
      <c r="K108" s="116">
        <f>K109+K110+K111</f>
        <v>0</v>
      </c>
      <c r="L108" s="114">
        <f>L109+L110+L111</f>
        <v>0</v>
      </c>
      <c r="M108" s="114">
        <f>M109+M110+M111</f>
        <v>0</v>
      </c>
      <c r="N108" s="117">
        <f>N109+N110+N111</f>
        <v>0</v>
      </c>
    </row>
    <row r="109" spans="1:14" s="23" customFormat="1" ht="20.25">
      <c r="A109" s="471"/>
      <c r="B109" s="474" t="str">
        <f>F99</f>
        <v>ЖИЛЬЕ И ГОРОДСКАЯ СРЕДА</v>
      </c>
      <c r="C109" s="472"/>
      <c r="D109" s="118" t="s">
        <v>24</v>
      </c>
      <c r="E109" s="119"/>
      <c r="F109" s="119"/>
      <c r="G109" s="119">
        <f>G105</f>
        <v>29.674634</v>
      </c>
      <c r="H109" s="119"/>
      <c r="I109" s="119"/>
      <c r="J109" s="473"/>
      <c r="K109" s="120"/>
      <c r="L109" s="121"/>
      <c r="M109" s="121"/>
      <c r="N109" s="122">
        <f>E109+H109+I109+K109+L109+M109</f>
        <v>0</v>
      </c>
    </row>
    <row r="110" spans="1:14" s="23" customFormat="1" ht="20.25">
      <c r="A110" s="471"/>
      <c r="B110" s="474"/>
      <c r="C110" s="472"/>
      <c r="D110" s="118" t="s">
        <v>25</v>
      </c>
      <c r="E110" s="119"/>
      <c r="F110" s="119"/>
      <c r="G110" s="119">
        <f>G106</f>
        <v>0.6056039999999999</v>
      </c>
      <c r="H110" s="119"/>
      <c r="I110" s="119"/>
      <c r="J110" s="473"/>
      <c r="K110" s="120"/>
      <c r="L110" s="121"/>
      <c r="M110" s="121"/>
      <c r="N110" s="122">
        <f>E110+H110+I110+K110+L110+M110</f>
        <v>0</v>
      </c>
    </row>
    <row r="111" spans="1:14" s="23" customFormat="1" ht="20.25">
      <c r="A111" s="471"/>
      <c r="B111" s="474"/>
      <c r="C111" s="472"/>
      <c r="D111" s="124" t="s">
        <v>26</v>
      </c>
      <c r="E111" s="153"/>
      <c r="F111" s="153"/>
      <c r="G111" s="119">
        <f>G107</f>
        <v>0.152</v>
      </c>
      <c r="H111" s="115"/>
      <c r="I111" s="115"/>
      <c r="J111" s="473"/>
      <c r="K111" s="120"/>
      <c r="L111" s="417"/>
      <c r="M111" s="417"/>
      <c r="N111" s="418">
        <f>E111+H111+I111+K111+L111+M111</f>
        <v>0</v>
      </c>
    </row>
    <row r="112" spans="1:14" s="23" customFormat="1" ht="53.25" customHeight="1">
      <c r="A112" s="54"/>
      <c r="B112" s="55"/>
      <c r="C112" s="55"/>
      <c r="D112" s="55"/>
      <c r="E112" s="56" t="s">
        <v>95</v>
      </c>
      <c r="F112" s="57" t="s">
        <v>96</v>
      </c>
      <c r="G112" s="58"/>
      <c r="H112" s="55"/>
      <c r="I112" s="55"/>
      <c r="J112" s="55"/>
      <c r="K112" s="59"/>
      <c r="L112" s="55"/>
      <c r="M112" s="55"/>
      <c r="N112" s="60"/>
    </row>
    <row r="113" spans="1:14" s="23" customFormat="1" ht="21" customHeight="1">
      <c r="A113" s="480" t="s">
        <v>102</v>
      </c>
      <c r="B113" s="480"/>
      <c r="C113" s="480"/>
      <c r="D113" s="480"/>
      <c r="E113" s="480"/>
      <c r="F113" s="480"/>
      <c r="G113" s="480"/>
      <c r="H113" s="480"/>
      <c r="I113" s="480"/>
      <c r="J113" s="480"/>
      <c r="K113" s="480"/>
      <c r="L113" s="480"/>
      <c r="M113" s="480"/>
      <c r="N113" s="480"/>
    </row>
    <row r="114" spans="1:14" s="23" customFormat="1" ht="19.5">
      <c r="A114" s="481" t="s">
        <v>31</v>
      </c>
      <c r="B114" s="61" t="s">
        <v>103</v>
      </c>
      <c r="C114" s="62"/>
      <c r="D114" s="63"/>
      <c r="E114" s="62"/>
      <c r="F114" s="62"/>
      <c r="G114" s="62"/>
      <c r="H114" s="62"/>
      <c r="I114" s="62"/>
      <c r="J114" s="64"/>
      <c r="K114" s="65"/>
      <c r="L114" s="66"/>
      <c r="M114" s="66"/>
      <c r="N114" s="67"/>
    </row>
    <row r="115" spans="1:14" s="23" customFormat="1" ht="20.25">
      <c r="A115" s="481"/>
      <c r="B115" s="68" t="s">
        <v>12</v>
      </c>
      <c r="C115" s="69"/>
      <c r="D115" s="70"/>
      <c r="E115" s="69"/>
      <c r="F115" s="69"/>
      <c r="G115" s="69"/>
      <c r="H115" s="69"/>
      <c r="I115" s="69"/>
      <c r="J115" s="71"/>
      <c r="K115" s="72"/>
      <c r="L115" s="69"/>
      <c r="M115" s="69"/>
      <c r="N115" s="73"/>
    </row>
    <row r="116" spans="1:14" s="23" customFormat="1" ht="19.5" customHeight="1">
      <c r="A116" s="74"/>
      <c r="B116" s="75" t="s">
        <v>34</v>
      </c>
      <c r="C116" s="476" t="s">
        <v>35</v>
      </c>
      <c r="D116" s="476"/>
      <c r="E116" s="476"/>
      <c r="F116" s="476"/>
      <c r="G116" s="476"/>
      <c r="H116" s="476"/>
      <c r="I116" s="476"/>
      <c r="J116" s="476"/>
      <c r="K116" s="477"/>
      <c r="L116" s="477"/>
      <c r="M116" s="477"/>
      <c r="N116" s="477"/>
    </row>
    <row r="117" spans="1:14" s="23" customFormat="1" ht="22.5" customHeight="1">
      <c r="A117" s="478" t="s">
        <v>36</v>
      </c>
      <c r="B117" s="451" t="s">
        <v>107</v>
      </c>
      <c r="C117" s="413"/>
      <c r="D117" s="77" t="s">
        <v>38</v>
      </c>
      <c r="E117" s="78"/>
      <c r="F117" s="78"/>
      <c r="G117" s="156">
        <f>SUM(G118:G120)</f>
        <v>0</v>
      </c>
      <c r="H117" s="78"/>
      <c r="I117" s="78"/>
      <c r="J117" s="538"/>
      <c r="K117" s="79">
        <f>SUM(K118:K120)</f>
        <v>0</v>
      </c>
      <c r="L117" s="78">
        <f>SUM(L118:L120)</f>
        <v>0</v>
      </c>
      <c r="M117" s="78">
        <f>SUM(M118:M120)</f>
        <v>0</v>
      </c>
      <c r="N117" s="80">
        <f>E117+H117+I117+K117+L117+M117</f>
        <v>0</v>
      </c>
    </row>
    <row r="118" spans="1:14" s="23" customFormat="1" ht="23.25">
      <c r="A118" s="478"/>
      <c r="B118" s="451"/>
      <c r="C118" s="188"/>
      <c r="D118" s="81" t="s">
        <v>24</v>
      </c>
      <c r="E118" s="82"/>
      <c r="F118" s="82"/>
      <c r="G118" s="414"/>
      <c r="H118" s="83"/>
      <c r="I118" s="83"/>
      <c r="J118" s="538"/>
      <c r="K118" s="84"/>
      <c r="L118" s="85"/>
      <c r="M118" s="85"/>
      <c r="N118" s="86">
        <f>E118+H118+I118+K118+L118+M118</f>
        <v>0</v>
      </c>
    </row>
    <row r="119" spans="1:14" s="23" customFormat="1" ht="23.25">
      <c r="A119" s="478"/>
      <c r="B119" s="451"/>
      <c r="C119" s="188"/>
      <c r="D119" s="81" t="s">
        <v>25</v>
      </c>
      <c r="E119" s="82"/>
      <c r="F119" s="82"/>
      <c r="G119" s="414"/>
      <c r="H119" s="83"/>
      <c r="I119" s="83"/>
      <c r="J119" s="538"/>
      <c r="K119" s="84"/>
      <c r="L119" s="85"/>
      <c r="M119" s="85"/>
      <c r="N119" s="86">
        <f>E119+H119+I119+K119+L119+M119</f>
        <v>0</v>
      </c>
    </row>
    <row r="120" spans="1:14" s="23" customFormat="1" ht="22.5">
      <c r="A120" s="478"/>
      <c r="B120" s="451"/>
      <c r="C120" s="415"/>
      <c r="D120" s="81" t="s">
        <v>26</v>
      </c>
      <c r="E120" s="82"/>
      <c r="F120" s="82"/>
      <c r="G120" s="414"/>
      <c r="H120" s="416"/>
      <c r="I120" s="416"/>
      <c r="J120" s="538"/>
      <c r="K120" s="84"/>
      <c r="L120" s="85"/>
      <c r="M120" s="85"/>
      <c r="N120" s="80">
        <f>E120+H120+I120+K120+L120+M120</f>
        <v>0</v>
      </c>
    </row>
    <row r="121" spans="1:14" s="23" customFormat="1" ht="19.5">
      <c r="A121" s="470" t="s">
        <v>55</v>
      </c>
      <c r="B121" s="100" t="s">
        <v>103</v>
      </c>
      <c r="C121" s="163"/>
      <c r="D121" s="164"/>
      <c r="E121" s="103"/>
      <c r="F121" s="103"/>
      <c r="G121" s="103"/>
      <c r="H121" s="103"/>
      <c r="I121" s="103"/>
      <c r="J121" s="104"/>
      <c r="K121" s="165"/>
      <c r="L121" s="85"/>
      <c r="M121" s="85"/>
      <c r="N121" s="105"/>
    </row>
    <row r="122" spans="1:14" s="23" customFormat="1" ht="20.25">
      <c r="A122" s="470"/>
      <c r="B122" s="68" t="s">
        <v>12</v>
      </c>
      <c r="C122" s="69"/>
      <c r="D122" s="70"/>
      <c r="E122" s="69"/>
      <c r="F122" s="69"/>
      <c r="G122" s="69"/>
      <c r="H122" s="69"/>
      <c r="I122" s="69"/>
      <c r="J122" s="71"/>
      <c r="K122" s="72"/>
      <c r="L122" s="69"/>
      <c r="M122" s="69"/>
      <c r="N122" s="73"/>
    </row>
    <row r="123" spans="1:14" s="23" customFormat="1" ht="19.5" customHeight="1">
      <c r="A123" s="74"/>
      <c r="B123" s="75" t="s">
        <v>34</v>
      </c>
      <c r="C123" s="476" t="s">
        <v>35</v>
      </c>
      <c r="D123" s="476"/>
      <c r="E123" s="476"/>
      <c r="F123" s="476"/>
      <c r="G123" s="476"/>
      <c r="H123" s="476"/>
      <c r="I123" s="476"/>
      <c r="J123" s="476"/>
      <c r="K123" s="477"/>
      <c r="L123" s="477"/>
      <c r="M123" s="477"/>
      <c r="N123" s="477"/>
    </row>
    <row r="124" spans="1:14" s="23" customFormat="1" ht="22.5" customHeight="1">
      <c r="A124" s="503" t="s">
        <v>57</v>
      </c>
      <c r="B124" s="451" t="s">
        <v>107</v>
      </c>
      <c r="C124" s="413"/>
      <c r="D124" s="77" t="s">
        <v>38</v>
      </c>
      <c r="E124" s="78"/>
      <c r="F124" s="78"/>
      <c r="G124" s="156">
        <f>SUM(G125:G127)</f>
        <v>0</v>
      </c>
      <c r="H124" s="78"/>
      <c r="I124" s="78"/>
      <c r="J124" s="538"/>
      <c r="K124" s="79">
        <f>SUM(K125:K127)</f>
        <v>0</v>
      </c>
      <c r="L124" s="78">
        <f>SUM(L125:L127)</f>
        <v>0</v>
      </c>
      <c r="M124" s="78">
        <f>SUM(M125:M127)</f>
        <v>0</v>
      </c>
      <c r="N124" s="80">
        <f>E124+H124+I124+K124+L124+M124</f>
        <v>0</v>
      </c>
    </row>
    <row r="125" spans="1:14" s="23" customFormat="1" ht="23.25">
      <c r="A125" s="503"/>
      <c r="B125" s="451"/>
      <c r="C125" s="188"/>
      <c r="D125" s="81" t="s">
        <v>24</v>
      </c>
      <c r="E125" s="82"/>
      <c r="F125" s="82"/>
      <c r="G125" s="414"/>
      <c r="H125" s="83"/>
      <c r="I125" s="83"/>
      <c r="J125" s="538"/>
      <c r="K125" s="84"/>
      <c r="L125" s="85"/>
      <c r="M125" s="85"/>
      <c r="N125" s="86">
        <f>E125+H125+I125+K125+L125+M125</f>
        <v>0</v>
      </c>
    </row>
    <row r="126" spans="1:14" s="23" customFormat="1" ht="23.25">
      <c r="A126" s="503"/>
      <c r="B126" s="451"/>
      <c r="C126" s="188"/>
      <c r="D126" s="81" t="s">
        <v>25</v>
      </c>
      <c r="E126" s="82"/>
      <c r="F126" s="82"/>
      <c r="G126" s="414"/>
      <c r="H126" s="83"/>
      <c r="I126" s="83"/>
      <c r="J126" s="538"/>
      <c r="K126" s="84"/>
      <c r="L126" s="85"/>
      <c r="M126" s="85"/>
      <c r="N126" s="86">
        <f>E126+H126+I126+K126+L126+M126</f>
        <v>0</v>
      </c>
    </row>
    <row r="127" spans="1:14" s="23" customFormat="1" ht="22.5">
      <c r="A127" s="503"/>
      <c r="B127" s="451"/>
      <c r="C127" s="415"/>
      <c r="D127" s="81" t="s">
        <v>26</v>
      </c>
      <c r="E127" s="82"/>
      <c r="F127" s="82"/>
      <c r="G127" s="414"/>
      <c r="H127" s="416"/>
      <c r="I127" s="416"/>
      <c r="J127" s="538"/>
      <c r="K127" s="84"/>
      <c r="L127" s="85"/>
      <c r="M127" s="85"/>
      <c r="N127" s="80">
        <f>E127+H127+I127+K127+L127+M127</f>
        <v>0</v>
      </c>
    </row>
    <row r="128" spans="1:14" s="23" customFormat="1" ht="39">
      <c r="A128" s="419" t="s">
        <v>253</v>
      </c>
      <c r="B128" s="420" t="s">
        <v>254</v>
      </c>
      <c r="C128" s="421"/>
      <c r="D128" s="422"/>
      <c r="E128" s="423"/>
      <c r="F128" s="423"/>
      <c r="G128" s="423"/>
      <c r="H128" s="423"/>
      <c r="I128" s="423"/>
      <c r="J128" s="424"/>
      <c r="K128" s="425"/>
      <c r="L128" s="426"/>
      <c r="M128" s="426"/>
      <c r="N128" s="427"/>
    </row>
    <row r="129" spans="1:14" s="23" customFormat="1" ht="21" customHeight="1">
      <c r="A129" s="482" t="s">
        <v>255</v>
      </c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</row>
    <row r="130" spans="1:14" s="23" customFormat="1" ht="19.5">
      <c r="A130" s="483" t="s">
        <v>31</v>
      </c>
      <c r="B130" s="61" t="s">
        <v>103</v>
      </c>
      <c r="C130" s="168"/>
      <c r="D130" s="169"/>
      <c r="E130" s="168"/>
      <c r="F130" s="168"/>
      <c r="G130" s="168"/>
      <c r="H130" s="168"/>
      <c r="I130" s="168"/>
      <c r="J130" s="170"/>
      <c r="K130" s="171"/>
      <c r="L130" s="172"/>
      <c r="M130" s="172"/>
      <c r="N130" s="173"/>
    </row>
    <row r="131" spans="1:14" s="23" customFormat="1" ht="20.25">
      <c r="A131" s="483"/>
      <c r="B131" s="132" t="s">
        <v>12</v>
      </c>
      <c r="C131" s="174"/>
      <c r="D131" s="175"/>
      <c r="E131" s="174"/>
      <c r="F131" s="174"/>
      <c r="G131" s="174"/>
      <c r="H131" s="174"/>
      <c r="I131" s="174"/>
      <c r="J131" s="176"/>
      <c r="K131" s="177"/>
      <c r="L131" s="178"/>
      <c r="M131" s="178"/>
      <c r="N131" s="179"/>
    </row>
    <row r="132" spans="1:14" s="23" customFormat="1" ht="19.5" customHeight="1">
      <c r="A132" s="180"/>
      <c r="B132" s="181" t="s">
        <v>34</v>
      </c>
      <c r="C132" s="484" t="s">
        <v>35</v>
      </c>
      <c r="D132" s="484"/>
      <c r="E132" s="484"/>
      <c r="F132" s="484"/>
      <c r="G132" s="484"/>
      <c r="H132" s="484"/>
      <c r="I132" s="484"/>
      <c r="J132" s="484"/>
      <c r="K132" s="477"/>
      <c r="L132" s="477"/>
      <c r="M132" s="477"/>
      <c r="N132" s="477"/>
    </row>
    <row r="133" spans="1:14" s="23" customFormat="1" ht="22.5" customHeight="1">
      <c r="A133" s="487" t="s">
        <v>36</v>
      </c>
      <c r="B133" s="485" t="s">
        <v>107</v>
      </c>
      <c r="C133" s="413"/>
      <c r="D133" s="77" t="s">
        <v>38</v>
      </c>
      <c r="E133" s="78"/>
      <c r="F133" s="78"/>
      <c r="G133" s="156">
        <f>SUM(G134:G136)</f>
        <v>0</v>
      </c>
      <c r="H133" s="78"/>
      <c r="I133" s="78"/>
      <c r="J133" s="538"/>
      <c r="K133" s="79">
        <f>SUM(K134:K136)</f>
        <v>0</v>
      </c>
      <c r="L133" s="78">
        <f>SUM(L134:L136)</f>
        <v>0</v>
      </c>
      <c r="M133" s="78">
        <f>SUM(M134:M136)</f>
        <v>0</v>
      </c>
      <c r="N133" s="80">
        <f>E133+H133+I133+K133+L133+M133</f>
        <v>0</v>
      </c>
    </row>
    <row r="134" spans="1:14" s="23" customFormat="1" ht="23.25">
      <c r="A134" s="487"/>
      <c r="B134" s="485"/>
      <c r="C134" s="188"/>
      <c r="D134" s="81" t="s">
        <v>24</v>
      </c>
      <c r="E134" s="82"/>
      <c r="F134" s="82"/>
      <c r="G134" s="414"/>
      <c r="H134" s="83"/>
      <c r="I134" s="83"/>
      <c r="J134" s="538"/>
      <c r="K134" s="84"/>
      <c r="L134" s="85"/>
      <c r="M134" s="85"/>
      <c r="N134" s="86">
        <f>E134+H134+I134+K134+L134+M134</f>
        <v>0</v>
      </c>
    </row>
    <row r="135" spans="1:14" s="23" customFormat="1" ht="23.25">
      <c r="A135" s="487"/>
      <c r="B135" s="485"/>
      <c r="C135" s="188"/>
      <c r="D135" s="81" t="s">
        <v>25</v>
      </c>
      <c r="E135" s="82"/>
      <c r="F135" s="82"/>
      <c r="G135" s="414"/>
      <c r="H135" s="83"/>
      <c r="I135" s="83"/>
      <c r="J135" s="538"/>
      <c r="K135" s="84"/>
      <c r="L135" s="85"/>
      <c r="M135" s="85"/>
      <c r="N135" s="86">
        <f>E135+H135+I135+K135+L135+M135</f>
        <v>0</v>
      </c>
    </row>
    <row r="136" spans="1:14" s="23" customFormat="1" ht="22.5">
      <c r="A136" s="487"/>
      <c r="B136" s="485"/>
      <c r="C136" s="415"/>
      <c r="D136" s="81" t="s">
        <v>26</v>
      </c>
      <c r="E136" s="82"/>
      <c r="F136" s="82"/>
      <c r="G136" s="414"/>
      <c r="H136" s="416"/>
      <c r="I136" s="416"/>
      <c r="J136" s="538"/>
      <c r="K136" s="84"/>
      <c r="L136" s="85"/>
      <c r="M136" s="85"/>
      <c r="N136" s="80">
        <f>E136+H136+I136+K136+L136+M136</f>
        <v>0</v>
      </c>
    </row>
    <row r="137" spans="1:14" s="23" customFormat="1" ht="40.5">
      <c r="A137" s="471" t="str">
        <f>E112</f>
        <v>V</v>
      </c>
      <c r="B137" s="112" t="s">
        <v>63</v>
      </c>
      <c r="C137" s="472"/>
      <c r="D137" s="113" t="s">
        <v>23</v>
      </c>
      <c r="E137" s="114"/>
      <c r="F137" s="114"/>
      <c r="G137" s="114">
        <f>G138+G139+G140</f>
        <v>0</v>
      </c>
      <c r="H137" s="114"/>
      <c r="I137" s="114"/>
      <c r="J137" s="473"/>
      <c r="K137" s="116">
        <f>K138+K139+K140</f>
        <v>0</v>
      </c>
      <c r="L137" s="114">
        <f>L138+L139+L140</f>
        <v>0</v>
      </c>
      <c r="M137" s="114">
        <f>M138+M139+M140</f>
        <v>0</v>
      </c>
      <c r="N137" s="117">
        <f>N138+N139+N140</f>
        <v>0</v>
      </c>
    </row>
    <row r="138" spans="1:14" s="23" customFormat="1" ht="20.25">
      <c r="A138" s="471"/>
      <c r="B138" s="474" t="str">
        <f>F112</f>
        <v>ЭКОЛОГИЯ</v>
      </c>
      <c r="C138" s="472"/>
      <c r="D138" s="118" t="s">
        <v>24</v>
      </c>
      <c r="E138" s="119"/>
      <c r="F138" s="119"/>
      <c r="G138" s="119"/>
      <c r="H138" s="119"/>
      <c r="I138" s="119"/>
      <c r="J138" s="473"/>
      <c r="K138" s="120"/>
      <c r="L138" s="121"/>
      <c r="M138" s="121"/>
      <c r="N138" s="122">
        <f>E138+H138+I138+K138+L138+M138</f>
        <v>0</v>
      </c>
    </row>
    <row r="139" spans="1:14" s="23" customFormat="1" ht="20.25">
      <c r="A139" s="471"/>
      <c r="B139" s="474"/>
      <c r="C139" s="472"/>
      <c r="D139" s="118" t="s">
        <v>25</v>
      </c>
      <c r="E139" s="119"/>
      <c r="F139" s="119"/>
      <c r="G139" s="119"/>
      <c r="H139" s="119"/>
      <c r="I139" s="119"/>
      <c r="J139" s="473"/>
      <c r="K139" s="120"/>
      <c r="L139" s="121"/>
      <c r="M139" s="121"/>
      <c r="N139" s="122">
        <f>E139+H139+I139+K139+L139+M139</f>
        <v>0</v>
      </c>
    </row>
    <row r="140" spans="1:14" s="23" customFormat="1" ht="20.25">
      <c r="A140" s="471"/>
      <c r="B140" s="474"/>
      <c r="C140" s="472"/>
      <c r="D140" s="124" t="s">
        <v>26</v>
      </c>
      <c r="E140" s="153"/>
      <c r="F140" s="153"/>
      <c r="G140" s="153"/>
      <c r="H140" s="115"/>
      <c r="I140" s="115"/>
      <c r="J140" s="473"/>
      <c r="K140" s="120"/>
      <c r="L140" s="417"/>
      <c r="M140" s="417"/>
      <c r="N140" s="418">
        <f>E140+H140+I140+K140+L140+M140</f>
        <v>0</v>
      </c>
    </row>
    <row r="141" spans="1:14" s="23" customFormat="1" ht="56.25" customHeight="1">
      <c r="A141" s="54"/>
      <c r="B141" s="55"/>
      <c r="C141" s="55"/>
      <c r="D141" s="55"/>
      <c r="E141" s="56" t="s">
        <v>100</v>
      </c>
      <c r="F141" s="57" t="s">
        <v>101</v>
      </c>
      <c r="G141" s="58"/>
      <c r="H141" s="55"/>
      <c r="I141" s="55"/>
      <c r="J141" s="55"/>
      <c r="K141" s="59"/>
      <c r="L141" s="55"/>
      <c r="M141" s="55"/>
      <c r="N141" s="60"/>
    </row>
    <row r="142" spans="1:14" s="23" customFormat="1" ht="21" customHeight="1">
      <c r="A142" s="480" t="s">
        <v>102</v>
      </c>
      <c r="B142" s="480"/>
      <c r="C142" s="480"/>
      <c r="D142" s="480"/>
      <c r="E142" s="480"/>
      <c r="F142" s="480"/>
      <c r="G142" s="480"/>
      <c r="H142" s="480"/>
      <c r="I142" s="480"/>
      <c r="J142" s="480"/>
      <c r="K142" s="480"/>
      <c r="L142" s="480"/>
      <c r="M142" s="480"/>
      <c r="N142" s="480"/>
    </row>
    <row r="143" spans="1:14" s="23" customFormat="1" ht="19.5">
      <c r="A143" s="481" t="s">
        <v>31</v>
      </c>
      <c r="B143" s="61" t="s">
        <v>103</v>
      </c>
      <c r="C143" s="62"/>
      <c r="D143" s="63"/>
      <c r="E143" s="62"/>
      <c r="F143" s="62"/>
      <c r="G143" s="62"/>
      <c r="H143" s="62"/>
      <c r="I143" s="62"/>
      <c r="J143" s="64"/>
      <c r="K143" s="65"/>
      <c r="L143" s="66"/>
      <c r="M143" s="66"/>
      <c r="N143" s="67"/>
    </row>
    <row r="144" spans="1:14" s="23" customFormat="1" ht="20.25">
      <c r="A144" s="481"/>
      <c r="B144" s="68" t="s">
        <v>12</v>
      </c>
      <c r="C144" s="69"/>
      <c r="D144" s="70"/>
      <c r="E144" s="69"/>
      <c r="F144" s="69"/>
      <c r="G144" s="69"/>
      <c r="H144" s="69"/>
      <c r="I144" s="69"/>
      <c r="J144" s="71"/>
      <c r="K144" s="72"/>
      <c r="L144" s="69"/>
      <c r="M144" s="69"/>
      <c r="N144" s="73"/>
    </row>
    <row r="145" spans="1:14" s="23" customFormat="1" ht="19.5" customHeight="1">
      <c r="A145" s="74"/>
      <c r="B145" s="75" t="s">
        <v>34</v>
      </c>
      <c r="C145" s="476" t="s">
        <v>35</v>
      </c>
      <c r="D145" s="476"/>
      <c r="E145" s="476"/>
      <c r="F145" s="476"/>
      <c r="G145" s="476"/>
      <c r="H145" s="476"/>
      <c r="I145" s="476"/>
      <c r="J145" s="476"/>
      <c r="K145" s="477"/>
      <c r="L145" s="477"/>
      <c r="M145" s="477"/>
      <c r="N145" s="477"/>
    </row>
    <row r="146" spans="1:14" s="23" customFormat="1" ht="22.5" customHeight="1">
      <c r="A146" s="478" t="s">
        <v>36</v>
      </c>
      <c r="B146" s="451" t="s">
        <v>107</v>
      </c>
      <c r="C146" s="413"/>
      <c r="D146" s="77" t="s">
        <v>38</v>
      </c>
      <c r="E146" s="78"/>
      <c r="F146" s="78"/>
      <c r="G146" s="156">
        <f>SUM(G147:G149)</f>
        <v>0</v>
      </c>
      <c r="H146" s="78"/>
      <c r="I146" s="78"/>
      <c r="J146" s="538"/>
      <c r="K146" s="79">
        <f>SUM(K147:K149)</f>
        <v>0</v>
      </c>
      <c r="L146" s="78">
        <f>SUM(L147:L149)</f>
        <v>0</v>
      </c>
      <c r="M146" s="78">
        <f>SUM(M147:M149)</f>
        <v>0</v>
      </c>
      <c r="N146" s="80">
        <f>E146+H146+I146+K146+L146+M146</f>
        <v>0</v>
      </c>
    </row>
    <row r="147" spans="1:14" s="23" customFormat="1" ht="23.25">
      <c r="A147" s="478"/>
      <c r="B147" s="451"/>
      <c r="C147" s="188"/>
      <c r="D147" s="81" t="s">
        <v>24</v>
      </c>
      <c r="E147" s="82"/>
      <c r="F147" s="82"/>
      <c r="G147" s="414"/>
      <c r="H147" s="83"/>
      <c r="I147" s="83"/>
      <c r="J147" s="538"/>
      <c r="K147" s="84"/>
      <c r="L147" s="85"/>
      <c r="M147" s="85"/>
      <c r="N147" s="86">
        <f>E147+H147+I147+K147+L147+M147</f>
        <v>0</v>
      </c>
    </row>
    <row r="148" spans="1:14" s="23" customFormat="1" ht="23.25">
      <c r="A148" s="478"/>
      <c r="B148" s="451"/>
      <c r="C148" s="188"/>
      <c r="D148" s="81" t="s">
        <v>25</v>
      </c>
      <c r="E148" s="82"/>
      <c r="F148" s="82"/>
      <c r="G148" s="414"/>
      <c r="H148" s="83"/>
      <c r="I148" s="83"/>
      <c r="J148" s="538"/>
      <c r="K148" s="84"/>
      <c r="L148" s="85"/>
      <c r="M148" s="85"/>
      <c r="N148" s="86">
        <f>E148+H148+I148+K148+L148+M148</f>
        <v>0</v>
      </c>
    </row>
    <row r="149" spans="1:14" s="23" customFormat="1" ht="22.5">
      <c r="A149" s="478"/>
      <c r="B149" s="451"/>
      <c r="C149" s="415"/>
      <c r="D149" s="81" t="s">
        <v>26</v>
      </c>
      <c r="E149" s="82"/>
      <c r="F149" s="82"/>
      <c r="G149" s="414"/>
      <c r="H149" s="416"/>
      <c r="I149" s="416"/>
      <c r="J149" s="538"/>
      <c r="K149" s="84"/>
      <c r="L149" s="85"/>
      <c r="M149" s="85"/>
      <c r="N149" s="80">
        <f>E149+H149+I149+K149+L149+M149</f>
        <v>0</v>
      </c>
    </row>
    <row r="150" spans="1:14" s="23" customFormat="1" ht="19.5">
      <c r="A150" s="470" t="s">
        <v>55</v>
      </c>
      <c r="B150" s="100" t="s">
        <v>103</v>
      </c>
      <c r="C150" s="163"/>
      <c r="D150" s="164"/>
      <c r="E150" s="103"/>
      <c r="F150" s="103"/>
      <c r="G150" s="103"/>
      <c r="H150" s="103"/>
      <c r="I150" s="103"/>
      <c r="J150" s="104"/>
      <c r="K150" s="165"/>
      <c r="L150" s="85"/>
      <c r="M150" s="85"/>
      <c r="N150" s="105"/>
    </row>
    <row r="151" spans="1:14" s="23" customFormat="1" ht="20.25">
      <c r="A151" s="470"/>
      <c r="B151" s="68" t="s">
        <v>12</v>
      </c>
      <c r="C151" s="69"/>
      <c r="D151" s="70"/>
      <c r="E151" s="69"/>
      <c r="F151" s="69"/>
      <c r="G151" s="69"/>
      <c r="H151" s="69"/>
      <c r="I151" s="69"/>
      <c r="J151" s="71"/>
      <c r="K151" s="72"/>
      <c r="L151" s="69"/>
      <c r="M151" s="69"/>
      <c r="N151" s="73"/>
    </row>
    <row r="152" spans="1:14" s="23" customFormat="1" ht="19.5" customHeight="1">
      <c r="A152" s="74"/>
      <c r="B152" s="75" t="s">
        <v>34</v>
      </c>
      <c r="C152" s="476" t="s">
        <v>35</v>
      </c>
      <c r="D152" s="476"/>
      <c r="E152" s="476"/>
      <c r="F152" s="476"/>
      <c r="G152" s="476"/>
      <c r="H152" s="476"/>
      <c r="I152" s="476"/>
      <c r="J152" s="476"/>
      <c r="K152" s="477"/>
      <c r="L152" s="477"/>
      <c r="M152" s="477"/>
      <c r="N152" s="477"/>
    </row>
    <row r="153" spans="1:14" s="23" customFormat="1" ht="22.5" customHeight="1">
      <c r="A153" s="503" t="s">
        <v>57</v>
      </c>
      <c r="B153" s="451" t="s">
        <v>107</v>
      </c>
      <c r="C153" s="413"/>
      <c r="D153" s="77" t="s">
        <v>38</v>
      </c>
      <c r="E153" s="78"/>
      <c r="F153" s="78"/>
      <c r="G153" s="156">
        <f>SUM(G154:G156)</f>
        <v>0</v>
      </c>
      <c r="H153" s="78"/>
      <c r="I153" s="78"/>
      <c r="J153" s="538"/>
      <c r="K153" s="79">
        <f>SUM(K154:K156)</f>
        <v>0</v>
      </c>
      <c r="L153" s="78">
        <f>SUM(L154:L156)</f>
        <v>0</v>
      </c>
      <c r="M153" s="78">
        <f>SUM(M154:M156)</f>
        <v>0</v>
      </c>
      <c r="N153" s="80">
        <f>E153+H153+I153+K153+L153+M153</f>
        <v>0</v>
      </c>
    </row>
    <row r="154" spans="1:14" s="23" customFormat="1" ht="23.25">
      <c r="A154" s="503"/>
      <c r="B154" s="451"/>
      <c r="C154" s="188"/>
      <c r="D154" s="81" t="s">
        <v>24</v>
      </c>
      <c r="E154" s="82"/>
      <c r="F154" s="82"/>
      <c r="G154" s="414"/>
      <c r="H154" s="83"/>
      <c r="I154" s="83"/>
      <c r="J154" s="538"/>
      <c r="K154" s="84"/>
      <c r="L154" s="85"/>
      <c r="M154" s="85"/>
      <c r="N154" s="86">
        <f>E154+H154+I154+K154+L154+M154</f>
        <v>0</v>
      </c>
    </row>
    <row r="155" spans="1:14" s="23" customFormat="1" ht="23.25">
      <c r="A155" s="503"/>
      <c r="B155" s="451"/>
      <c r="C155" s="188"/>
      <c r="D155" s="81" t="s">
        <v>25</v>
      </c>
      <c r="E155" s="82"/>
      <c r="F155" s="82"/>
      <c r="G155" s="414"/>
      <c r="H155" s="83"/>
      <c r="I155" s="83"/>
      <c r="J155" s="538"/>
      <c r="K155" s="84"/>
      <c r="L155" s="85"/>
      <c r="M155" s="85"/>
      <c r="N155" s="86">
        <f>E155+H155+I155+K155+L155+M155</f>
        <v>0</v>
      </c>
    </row>
    <row r="156" spans="1:14" s="23" customFormat="1" ht="22.5">
      <c r="A156" s="503"/>
      <c r="B156" s="451"/>
      <c r="C156" s="415"/>
      <c r="D156" s="81" t="s">
        <v>26</v>
      </c>
      <c r="E156" s="82"/>
      <c r="F156" s="82"/>
      <c r="G156" s="414"/>
      <c r="H156" s="416"/>
      <c r="I156" s="416"/>
      <c r="J156" s="538"/>
      <c r="K156" s="84"/>
      <c r="L156" s="85"/>
      <c r="M156" s="85"/>
      <c r="N156" s="80">
        <f>E156+H156+I156+K156+L156+M156</f>
        <v>0</v>
      </c>
    </row>
    <row r="157" spans="1:14" s="23" customFormat="1" ht="39">
      <c r="A157" s="419" t="s">
        <v>253</v>
      </c>
      <c r="B157" s="420" t="s">
        <v>254</v>
      </c>
      <c r="C157" s="421"/>
      <c r="D157" s="422"/>
      <c r="E157" s="423"/>
      <c r="F157" s="423"/>
      <c r="G157" s="423"/>
      <c r="H157" s="423"/>
      <c r="I157" s="423"/>
      <c r="J157" s="424"/>
      <c r="K157" s="425"/>
      <c r="L157" s="426"/>
      <c r="M157" s="426"/>
      <c r="N157" s="427"/>
    </row>
    <row r="158" spans="1:14" s="23" customFormat="1" ht="21" customHeight="1">
      <c r="A158" s="482" t="s">
        <v>255</v>
      </c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</row>
    <row r="159" spans="1:14" s="23" customFormat="1" ht="19.5">
      <c r="A159" s="483" t="s">
        <v>31</v>
      </c>
      <c r="B159" s="61" t="s">
        <v>103</v>
      </c>
      <c r="C159" s="168"/>
      <c r="D159" s="169"/>
      <c r="E159" s="168"/>
      <c r="F159" s="168"/>
      <c r="G159" s="168"/>
      <c r="H159" s="168"/>
      <c r="I159" s="168"/>
      <c r="J159" s="170"/>
      <c r="K159" s="171"/>
      <c r="L159" s="172"/>
      <c r="M159" s="172"/>
      <c r="N159" s="173"/>
    </row>
    <row r="160" spans="1:14" s="23" customFormat="1" ht="20.25">
      <c r="A160" s="483"/>
      <c r="B160" s="132" t="s">
        <v>12</v>
      </c>
      <c r="C160" s="174"/>
      <c r="D160" s="175"/>
      <c r="E160" s="174"/>
      <c r="F160" s="174"/>
      <c r="G160" s="174"/>
      <c r="H160" s="174"/>
      <c r="I160" s="174"/>
      <c r="J160" s="176"/>
      <c r="K160" s="177"/>
      <c r="L160" s="178"/>
      <c r="M160" s="178"/>
      <c r="N160" s="179"/>
    </row>
    <row r="161" spans="1:14" s="23" customFormat="1" ht="19.5" customHeight="1">
      <c r="A161" s="180"/>
      <c r="B161" s="181" t="s">
        <v>34</v>
      </c>
      <c r="C161" s="484" t="s">
        <v>35</v>
      </c>
      <c r="D161" s="484"/>
      <c r="E161" s="484"/>
      <c r="F161" s="484"/>
      <c r="G161" s="484"/>
      <c r="H161" s="484"/>
      <c r="I161" s="484"/>
      <c r="J161" s="484"/>
      <c r="K161" s="477"/>
      <c r="L161" s="477"/>
      <c r="M161" s="477"/>
      <c r="N161" s="477"/>
    </row>
    <row r="162" spans="1:14" s="23" customFormat="1" ht="22.5" customHeight="1">
      <c r="A162" s="487" t="s">
        <v>36</v>
      </c>
      <c r="B162" s="485" t="s">
        <v>107</v>
      </c>
      <c r="C162" s="413"/>
      <c r="D162" s="77" t="s">
        <v>38</v>
      </c>
      <c r="E162" s="78"/>
      <c r="F162" s="78"/>
      <c r="G162" s="156">
        <f>SUM(G163:G165)</f>
        <v>0</v>
      </c>
      <c r="H162" s="78"/>
      <c r="I162" s="78"/>
      <c r="J162" s="538"/>
      <c r="K162" s="79">
        <f>SUM(K163:K165)</f>
        <v>0</v>
      </c>
      <c r="L162" s="78">
        <f>SUM(L163:L165)</f>
        <v>0</v>
      </c>
      <c r="M162" s="78">
        <f>SUM(M163:M165)</f>
        <v>0</v>
      </c>
      <c r="N162" s="80">
        <f>E162+H162+I162+K162+L162+M162</f>
        <v>0</v>
      </c>
    </row>
    <row r="163" spans="1:14" s="23" customFormat="1" ht="23.25">
      <c r="A163" s="487"/>
      <c r="B163" s="485"/>
      <c r="C163" s="188"/>
      <c r="D163" s="81" t="s">
        <v>24</v>
      </c>
      <c r="E163" s="82"/>
      <c r="F163" s="82"/>
      <c r="G163" s="414"/>
      <c r="H163" s="83"/>
      <c r="I163" s="83"/>
      <c r="J163" s="538"/>
      <c r="K163" s="84"/>
      <c r="L163" s="85"/>
      <c r="M163" s="85"/>
      <c r="N163" s="86">
        <f>E163+H163+I163+K163+L163+M163</f>
        <v>0</v>
      </c>
    </row>
    <row r="164" spans="1:14" s="23" customFormat="1" ht="23.25">
      <c r="A164" s="487"/>
      <c r="B164" s="485"/>
      <c r="C164" s="188"/>
      <c r="D164" s="81" t="s">
        <v>25</v>
      </c>
      <c r="E164" s="82"/>
      <c r="F164" s="82"/>
      <c r="G164" s="414"/>
      <c r="H164" s="83"/>
      <c r="I164" s="83"/>
      <c r="J164" s="538"/>
      <c r="K164" s="84"/>
      <c r="L164" s="85"/>
      <c r="M164" s="85"/>
      <c r="N164" s="86">
        <f>E164+H164+I164+K164+L164+M164</f>
        <v>0</v>
      </c>
    </row>
    <row r="165" spans="1:14" s="23" customFormat="1" ht="22.5">
      <c r="A165" s="487"/>
      <c r="B165" s="485"/>
      <c r="C165" s="415"/>
      <c r="D165" s="81" t="s">
        <v>26</v>
      </c>
      <c r="E165" s="82"/>
      <c r="F165" s="82"/>
      <c r="G165" s="414"/>
      <c r="H165" s="416"/>
      <c r="I165" s="416"/>
      <c r="J165" s="538"/>
      <c r="K165" s="84"/>
      <c r="L165" s="85"/>
      <c r="M165" s="85"/>
      <c r="N165" s="80">
        <f>E165+H165+I165+K165+L165+M165</f>
        <v>0</v>
      </c>
    </row>
    <row r="166" spans="1:14" s="23" customFormat="1" ht="40.5">
      <c r="A166" s="471" t="str">
        <f>E141</f>
        <v>VI</v>
      </c>
      <c r="B166" s="112" t="s">
        <v>63</v>
      </c>
      <c r="C166" s="472"/>
      <c r="D166" s="113" t="s">
        <v>23</v>
      </c>
      <c r="E166" s="114"/>
      <c r="F166" s="114"/>
      <c r="G166" s="114">
        <f>G167+G168+G169</f>
        <v>0</v>
      </c>
      <c r="H166" s="114"/>
      <c r="I166" s="114"/>
      <c r="J166" s="473"/>
      <c r="K166" s="116">
        <f>K167+K168+K169</f>
        <v>0</v>
      </c>
      <c r="L166" s="114">
        <f>L167+L168+L169</f>
        <v>0</v>
      </c>
      <c r="M166" s="114">
        <f>M167+M168+M169</f>
        <v>0</v>
      </c>
      <c r="N166" s="117">
        <f>N167+N168+N169</f>
        <v>0</v>
      </c>
    </row>
    <row r="167" spans="1:14" s="23" customFormat="1" ht="20.25">
      <c r="A167" s="471"/>
      <c r="B167" s="474" t="str">
        <f>F141</f>
        <v>БЕЗОПАСНЫЕ И КАЧЕСТВЕННЫЕ АВТОМОБИЛЬНЫЕ ДОРОГИ</v>
      </c>
      <c r="C167" s="472"/>
      <c r="D167" s="118" t="s">
        <v>24</v>
      </c>
      <c r="E167" s="119"/>
      <c r="F167" s="119"/>
      <c r="G167" s="119"/>
      <c r="H167" s="119"/>
      <c r="I167" s="119"/>
      <c r="J167" s="473"/>
      <c r="K167" s="120"/>
      <c r="L167" s="121"/>
      <c r="M167" s="121"/>
      <c r="N167" s="122">
        <f>E167+H167+I167+K167+L167+M167</f>
        <v>0</v>
      </c>
    </row>
    <row r="168" spans="1:14" s="23" customFormat="1" ht="20.25">
      <c r="A168" s="471"/>
      <c r="B168" s="474"/>
      <c r="C168" s="472"/>
      <c r="D168" s="118" t="s">
        <v>25</v>
      </c>
      <c r="E168" s="119"/>
      <c r="F168" s="119"/>
      <c r="G168" s="119"/>
      <c r="H168" s="119"/>
      <c r="I168" s="119"/>
      <c r="J168" s="473"/>
      <c r="K168" s="120"/>
      <c r="L168" s="121"/>
      <c r="M168" s="121"/>
      <c r="N168" s="122">
        <f>E168+H168+I168+K168+L168+M168</f>
        <v>0</v>
      </c>
    </row>
    <row r="169" spans="1:14" s="23" customFormat="1" ht="20.25">
      <c r="A169" s="471"/>
      <c r="B169" s="474"/>
      <c r="C169" s="472"/>
      <c r="D169" s="124" t="s">
        <v>26</v>
      </c>
      <c r="E169" s="153"/>
      <c r="F169" s="153"/>
      <c r="G169" s="153"/>
      <c r="H169" s="115"/>
      <c r="I169" s="115"/>
      <c r="J169" s="473"/>
      <c r="K169" s="120"/>
      <c r="L169" s="417"/>
      <c r="M169" s="417"/>
      <c r="N169" s="418">
        <f>E169+H169+I169+K169+L169+M169</f>
        <v>0</v>
      </c>
    </row>
    <row r="170" spans="1:14" s="23" customFormat="1" ht="65.25" customHeight="1">
      <c r="A170" s="54"/>
      <c r="B170" s="55"/>
      <c r="C170" s="55"/>
      <c r="D170" s="55"/>
      <c r="E170" s="56" t="s">
        <v>105</v>
      </c>
      <c r="F170" s="57" t="s">
        <v>106</v>
      </c>
      <c r="G170" s="58"/>
      <c r="H170" s="55"/>
      <c r="I170" s="55"/>
      <c r="J170" s="55"/>
      <c r="K170" s="59"/>
      <c r="L170" s="55"/>
      <c r="M170" s="55"/>
      <c r="N170" s="60"/>
    </row>
    <row r="171" spans="1:14" s="23" customFormat="1" ht="21" customHeight="1">
      <c r="A171" s="480" t="s">
        <v>102</v>
      </c>
      <c r="B171" s="480"/>
      <c r="C171" s="480"/>
      <c r="D171" s="480"/>
      <c r="E171" s="480"/>
      <c r="F171" s="480"/>
      <c r="G171" s="480"/>
      <c r="H171" s="480"/>
      <c r="I171" s="480"/>
      <c r="J171" s="480"/>
      <c r="K171" s="480"/>
      <c r="L171" s="480"/>
      <c r="M171" s="480"/>
      <c r="N171" s="480"/>
    </row>
    <row r="172" spans="1:14" s="23" customFormat="1" ht="19.5">
      <c r="A172" s="481" t="s">
        <v>31</v>
      </c>
      <c r="B172" s="61" t="s">
        <v>103</v>
      </c>
      <c r="C172" s="62"/>
      <c r="D172" s="63"/>
      <c r="E172" s="62"/>
      <c r="F172" s="62"/>
      <c r="G172" s="62"/>
      <c r="H172" s="62"/>
      <c r="I172" s="62"/>
      <c r="J172" s="64"/>
      <c r="K172" s="65"/>
      <c r="L172" s="66"/>
      <c r="M172" s="66"/>
      <c r="N172" s="67"/>
    </row>
    <row r="173" spans="1:14" s="23" customFormat="1" ht="20.25">
      <c r="A173" s="481"/>
      <c r="B173" s="68" t="s">
        <v>12</v>
      </c>
      <c r="C173" s="69"/>
      <c r="D173" s="70"/>
      <c r="E173" s="69"/>
      <c r="F173" s="69"/>
      <c r="G173" s="69"/>
      <c r="H173" s="69"/>
      <c r="I173" s="69"/>
      <c r="J173" s="71"/>
      <c r="K173" s="72"/>
      <c r="L173" s="69"/>
      <c r="M173" s="69"/>
      <c r="N173" s="73"/>
    </row>
    <row r="174" spans="1:14" s="23" customFormat="1" ht="19.5" customHeight="1">
      <c r="A174" s="74"/>
      <c r="B174" s="75" t="s">
        <v>34</v>
      </c>
      <c r="C174" s="476" t="s">
        <v>35</v>
      </c>
      <c r="D174" s="476"/>
      <c r="E174" s="476"/>
      <c r="F174" s="476"/>
      <c r="G174" s="476"/>
      <c r="H174" s="476"/>
      <c r="I174" s="476"/>
      <c r="J174" s="476"/>
      <c r="K174" s="477"/>
      <c r="L174" s="477"/>
      <c r="M174" s="477"/>
      <c r="N174" s="477"/>
    </row>
    <row r="175" spans="1:14" s="23" customFormat="1" ht="22.5" customHeight="1">
      <c r="A175" s="478" t="s">
        <v>36</v>
      </c>
      <c r="B175" s="451" t="s">
        <v>107</v>
      </c>
      <c r="C175" s="413"/>
      <c r="D175" s="77" t="s">
        <v>38</v>
      </c>
      <c r="E175" s="78"/>
      <c r="F175" s="78"/>
      <c r="G175" s="156">
        <f>SUM(G176:G178)</f>
        <v>0</v>
      </c>
      <c r="H175" s="78"/>
      <c r="I175" s="78"/>
      <c r="J175" s="538"/>
      <c r="K175" s="79">
        <f>SUM(K176:K178)</f>
        <v>0</v>
      </c>
      <c r="L175" s="78">
        <f>SUM(L176:L178)</f>
        <v>0</v>
      </c>
      <c r="M175" s="78">
        <f>SUM(M176:M178)</f>
        <v>0</v>
      </c>
      <c r="N175" s="80">
        <f>E175+H175+I175+K175+L175+M175</f>
        <v>0</v>
      </c>
    </row>
    <row r="176" spans="1:14" s="23" customFormat="1" ht="23.25">
      <c r="A176" s="478"/>
      <c r="B176" s="451"/>
      <c r="C176" s="188"/>
      <c r="D176" s="81" t="s">
        <v>24</v>
      </c>
      <c r="E176" s="82"/>
      <c r="F176" s="82"/>
      <c r="G176" s="414"/>
      <c r="H176" s="83"/>
      <c r="I176" s="83"/>
      <c r="J176" s="538"/>
      <c r="K176" s="84"/>
      <c r="L176" s="85"/>
      <c r="M176" s="85"/>
      <c r="N176" s="86">
        <f>E176+H176+I176+K176+L176+M176</f>
        <v>0</v>
      </c>
    </row>
    <row r="177" spans="1:14" s="23" customFormat="1" ht="23.25">
      <c r="A177" s="478"/>
      <c r="B177" s="451"/>
      <c r="C177" s="188"/>
      <c r="D177" s="81" t="s">
        <v>25</v>
      </c>
      <c r="E177" s="82"/>
      <c r="F177" s="82"/>
      <c r="G177" s="414"/>
      <c r="H177" s="83"/>
      <c r="I177" s="83"/>
      <c r="J177" s="538"/>
      <c r="K177" s="84"/>
      <c r="L177" s="85"/>
      <c r="M177" s="85"/>
      <c r="N177" s="86">
        <f>E177+H177+I177+K177+L177+M177</f>
        <v>0</v>
      </c>
    </row>
    <row r="178" spans="1:14" s="23" customFormat="1" ht="22.5">
      <c r="A178" s="478"/>
      <c r="B178" s="451"/>
      <c r="C178" s="415"/>
      <c r="D178" s="81" t="s">
        <v>26</v>
      </c>
      <c r="E178" s="82"/>
      <c r="F178" s="82"/>
      <c r="G178" s="414"/>
      <c r="H178" s="416"/>
      <c r="I178" s="416"/>
      <c r="J178" s="538"/>
      <c r="K178" s="84"/>
      <c r="L178" s="85"/>
      <c r="M178" s="85"/>
      <c r="N178" s="80">
        <f>E178+H178+I178+K178+L178+M178</f>
        <v>0</v>
      </c>
    </row>
    <row r="179" spans="1:14" s="23" customFormat="1" ht="19.5">
      <c r="A179" s="470" t="s">
        <v>55</v>
      </c>
      <c r="B179" s="100" t="s">
        <v>103</v>
      </c>
      <c r="C179" s="163"/>
      <c r="D179" s="164"/>
      <c r="E179" s="103"/>
      <c r="F179" s="103"/>
      <c r="G179" s="103"/>
      <c r="H179" s="103"/>
      <c r="I179" s="103"/>
      <c r="J179" s="104"/>
      <c r="K179" s="165"/>
      <c r="L179" s="85"/>
      <c r="M179" s="85"/>
      <c r="N179" s="105"/>
    </row>
    <row r="180" spans="1:14" s="23" customFormat="1" ht="20.25">
      <c r="A180" s="470"/>
      <c r="B180" s="68" t="s">
        <v>12</v>
      </c>
      <c r="C180" s="69"/>
      <c r="D180" s="70"/>
      <c r="E180" s="69"/>
      <c r="F180" s="69"/>
      <c r="G180" s="69"/>
      <c r="H180" s="69"/>
      <c r="I180" s="69"/>
      <c r="J180" s="71"/>
      <c r="K180" s="72"/>
      <c r="L180" s="69"/>
      <c r="M180" s="69"/>
      <c r="N180" s="73"/>
    </row>
    <row r="181" spans="1:14" s="23" customFormat="1" ht="19.5" customHeight="1">
      <c r="A181" s="74"/>
      <c r="B181" s="75" t="s">
        <v>34</v>
      </c>
      <c r="C181" s="476" t="s">
        <v>35</v>
      </c>
      <c r="D181" s="476"/>
      <c r="E181" s="476"/>
      <c r="F181" s="476"/>
      <c r="G181" s="476"/>
      <c r="H181" s="476"/>
      <c r="I181" s="476"/>
      <c r="J181" s="476"/>
      <c r="K181" s="477"/>
      <c r="L181" s="477"/>
      <c r="M181" s="477"/>
      <c r="N181" s="477"/>
    </row>
    <row r="182" spans="1:14" s="23" customFormat="1" ht="22.5" customHeight="1">
      <c r="A182" s="503" t="s">
        <v>57</v>
      </c>
      <c r="B182" s="451" t="s">
        <v>107</v>
      </c>
      <c r="C182" s="413"/>
      <c r="D182" s="77" t="s">
        <v>38</v>
      </c>
      <c r="E182" s="78"/>
      <c r="F182" s="78"/>
      <c r="G182" s="156">
        <f>SUM(G183:G185)</f>
        <v>0</v>
      </c>
      <c r="H182" s="78"/>
      <c r="I182" s="78"/>
      <c r="J182" s="538"/>
      <c r="K182" s="79">
        <f>SUM(K183:K185)</f>
        <v>0</v>
      </c>
      <c r="L182" s="78">
        <f>SUM(L183:L185)</f>
        <v>0</v>
      </c>
      <c r="M182" s="78">
        <f>SUM(M183:M185)</f>
        <v>0</v>
      </c>
      <c r="N182" s="80">
        <f>E182+H182+I182+K182+L182+M182</f>
        <v>0</v>
      </c>
    </row>
    <row r="183" spans="1:14" s="23" customFormat="1" ht="23.25">
      <c r="A183" s="503"/>
      <c r="B183" s="451"/>
      <c r="C183" s="188"/>
      <c r="D183" s="81" t="s">
        <v>24</v>
      </c>
      <c r="E183" s="82"/>
      <c r="F183" s="82"/>
      <c r="G183" s="414"/>
      <c r="H183" s="83"/>
      <c r="I183" s="83"/>
      <c r="J183" s="538"/>
      <c r="K183" s="84"/>
      <c r="L183" s="85"/>
      <c r="M183" s="85"/>
      <c r="N183" s="86">
        <f>E183+H183+I183+K183+L183+M183</f>
        <v>0</v>
      </c>
    </row>
    <row r="184" spans="1:14" s="23" customFormat="1" ht="23.25">
      <c r="A184" s="503"/>
      <c r="B184" s="451"/>
      <c r="C184" s="188"/>
      <c r="D184" s="81" t="s">
        <v>25</v>
      </c>
      <c r="E184" s="82"/>
      <c r="F184" s="82"/>
      <c r="G184" s="414"/>
      <c r="H184" s="83"/>
      <c r="I184" s="83"/>
      <c r="J184" s="538"/>
      <c r="K184" s="84"/>
      <c r="L184" s="85"/>
      <c r="M184" s="85"/>
      <c r="N184" s="86">
        <f>E184+H184+I184+K184+L184+M184</f>
        <v>0</v>
      </c>
    </row>
    <row r="185" spans="1:14" s="23" customFormat="1" ht="22.5">
      <c r="A185" s="503"/>
      <c r="B185" s="451"/>
      <c r="C185" s="415"/>
      <c r="D185" s="81" t="s">
        <v>26</v>
      </c>
      <c r="E185" s="82"/>
      <c r="F185" s="82"/>
      <c r="G185" s="414"/>
      <c r="H185" s="416"/>
      <c r="I185" s="416"/>
      <c r="J185" s="538"/>
      <c r="K185" s="84"/>
      <c r="L185" s="85"/>
      <c r="M185" s="85"/>
      <c r="N185" s="80">
        <f>E185+H185+I185+K185+L185+M185</f>
        <v>0</v>
      </c>
    </row>
    <row r="186" spans="1:14" s="23" customFormat="1" ht="39">
      <c r="A186" s="419" t="s">
        <v>253</v>
      </c>
      <c r="B186" s="420" t="s">
        <v>254</v>
      </c>
      <c r="C186" s="421"/>
      <c r="D186" s="422"/>
      <c r="E186" s="423"/>
      <c r="F186" s="423"/>
      <c r="G186" s="423"/>
      <c r="H186" s="423"/>
      <c r="I186" s="423"/>
      <c r="J186" s="424"/>
      <c r="K186" s="425"/>
      <c r="L186" s="426"/>
      <c r="M186" s="426"/>
      <c r="N186" s="427"/>
    </row>
    <row r="187" spans="1:14" s="23" customFormat="1" ht="21" customHeight="1">
      <c r="A187" s="482" t="s">
        <v>255</v>
      </c>
      <c r="B187" s="482"/>
      <c r="C187" s="482"/>
      <c r="D187" s="482"/>
      <c r="E187" s="482"/>
      <c r="F187" s="482"/>
      <c r="G187" s="482"/>
      <c r="H187" s="482"/>
      <c r="I187" s="482"/>
      <c r="J187" s="482"/>
      <c r="K187" s="482"/>
      <c r="L187" s="482"/>
      <c r="M187" s="482"/>
      <c r="N187" s="482"/>
    </row>
    <row r="188" spans="1:14" s="23" customFormat="1" ht="19.5">
      <c r="A188" s="483" t="s">
        <v>31</v>
      </c>
      <c r="B188" s="61" t="s">
        <v>103</v>
      </c>
      <c r="C188" s="168"/>
      <c r="D188" s="169"/>
      <c r="E188" s="168"/>
      <c r="F188" s="168"/>
      <c r="G188" s="168"/>
      <c r="H188" s="168"/>
      <c r="I188" s="168"/>
      <c r="J188" s="170"/>
      <c r="K188" s="171"/>
      <c r="L188" s="172"/>
      <c r="M188" s="172"/>
      <c r="N188" s="173"/>
    </row>
    <row r="189" spans="1:14" s="23" customFormat="1" ht="20.25">
      <c r="A189" s="483"/>
      <c r="B189" s="132" t="s">
        <v>12</v>
      </c>
      <c r="C189" s="174"/>
      <c r="D189" s="175"/>
      <c r="E189" s="174"/>
      <c r="F189" s="174"/>
      <c r="G189" s="174"/>
      <c r="H189" s="174"/>
      <c r="I189" s="174"/>
      <c r="J189" s="176"/>
      <c r="K189" s="177"/>
      <c r="L189" s="178"/>
      <c r="M189" s="178"/>
      <c r="N189" s="179"/>
    </row>
    <row r="190" spans="1:14" s="23" customFormat="1" ht="19.5" customHeight="1">
      <c r="A190" s="180"/>
      <c r="B190" s="181" t="s">
        <v>34</v>
      </c>
      <c r="C190" s="484" t="s">
        <v>35</v>
      </c>
      <c r="D190" s="484"/>
      <c r="E190" s="484"/>
      <c r="F190" s="484"/>
      <c r="G190" s="484"/>
      <c r="H190" s="484"/>
      <c r="I190" s="484"/>
      <c r="J190" s="484"/>
      <c r="K190" s="477"/>
      <c r="L190" s="477"/>
      <c r="M190" s="477"/>
      <c r="N190" s="477"/>
    </row>
    <row r="191" spans="1:14" s="23" customFormat="1" ht="22.5" customHeight="1">
      <c r="A191" s="487" t="s">
        <v>36</v>
      </c>
      <c r="B191" s="485" t="s">
        <v>107</v>
      </c>
      <c r="C191" s="413"/>
      <c r="D191" s="77" t="s">
        <v>38</v>
      </c>
      <c r="E191" s="78"/>
      <c r="F191" s="78"/>
      <c r="G191" s="156">
        <f>SUM(G192:G194)</f>
        <v>0</v>
      </c>
      <c r="H191" s="78"/>
      <c r="I191" s="78"/>
      <c r="J191" s="538"/>
      <c r="K191" s="79">
        <f>SUM(K192:K194)</f>
        <v>0</v>
      </c>
      <c r="L191" s="78">
        <f>SUM(L192:L194)</f>
        <v>0</v>
      </c>
      <c r="M191" s="78">
        <f>SUM(M192:M194)</f>
        <v>0</v>
      </c>
      <c r="N191" s="80">
        <f>E191+H191+I191+K191+L191+M191</f>
        <v>0</v>
      </c>
    </row>
    <row r="192" spans="1:14" s="23" customFormat="1" ht="23.25">
      <c r="A192" s="487"/>
      <c r="B192" s="485"/>
      <c r="C192" s="188"/>
      <c r="D192" s="81" t="s">
        <v>24</v>
      </c>
      <c r="E192" s="82"/>
      <c r="F192" s="82"/>
      <c r="G192" s="414"/>
      <c r="H192" s="83"/>
      <c r="I192" s="83"/>
      <c r="J192" s="538"/>
      <c r="K192" s="84"/>
      <c r="L192" s="85"/>
      <c r="M192" s="85"/>
      <c r="N192" s="86">
        <f>E192+H192+I192+K192+L192+M192</f>
        <v>0</v>
      </c>
    </row>
    <row r="193" spans="1:14" s="23" customFormat="1" ht="23.25">
      <c r="A193" s="487"/>
      <c r="B193" s="485"/>
      <c r="C193" s="188"/>
      <c r="D193" s="81" t="s">
        <v>25</v>
      </c>
      <c r="E193" s="82"/>
      <c r="F193" s="82"/>
      <c r="G193" s="414"/>
      <c r="H193" s="83"/>
      <c r="I193" s="83"/>
      <c r="J193" s="538"/>
      <c r="K193" s="84"/>
      <c r="L193" s="85"/>
      <c r="M193" s="85"/>
      <c r="N193" s="86">
        <f>E193+H193+I193+K193+L193+M193</f>
        <v>0</v>
      </c>
    </row>
    <row r="194" spans="1:14" s="23" customFormat="1" ht="22.5">
      <c r="A194" s="487"/>
      <c r="B194" s="485"/>
      <c r="C194" s="415"/>
      <c r="D194" s="81" t="s">
        <v>26</v>
      </c>
      <c r="E194" s="82"/>
      <c r="F194" s="82"/>
      <c r="G194" s="414"/>
      <c r="H194" s="416"/>
      <c r="I194" s="416"/>
      <c r="J194" s="538"/>
      <c r="K194" s="84"/>
      <c r="L194" s="85"/>
      <c r="M194" s="85"/>
      <c r="N194" s="80">
        <f>E194+H194+I194+K194+L194+M194</f>
        <v>0</v>
      </c>
    </row>
    <row r="195" spans="1:14" s="23" customFormat="1" ht="40.5">
      <c r="A195" s="471" t="str">
        <f>E170</f>
        <v>VII</v>
      </c>
      <c r="B195" s="112" t="s">
        <v>63</v>
      </c>
      <c r="C195" s="472"/>
      <c r="D195" s="113" t="s">
        <v>23</v>
      </c>
      <c r="E195" s="114"/>
      <c r="F195" s="114"/>
      <c r="G195" s="114">
        <f>G196+G197+G198</f>
        <v>0</v>
      </c>
      <c r="H195" s="114"/>
      <c r="I195" s="114"/>
      <c r="J195" s="473"/>
      <c r="K195" s="116">
        <f>K196+K197+K198</f>
        <v>0</v>
      </c>
      <c r="L195" s="114">
        <f>L196+L197+L198</f>
        <v>0</v>
      </c>
      <c r="M195" s="114">
        <f>M196+M197+M198</f>
        <v>0</v>
      </c>
      <c r="N195" s="117">
        <f>N196+N197+N198</f>
        <v>0</v>
      </c>
    </row>
    <row r="196" spans="1:14" s="23" customFormat="1" ht="20.25">
      <c r="A196" s="471"/>
      <c r="B196" s="474" t="str">
        <f>F170</f>
        <v>ПРОИЗВОДИТЕЛЬНОСТЬ ТРУДА</v>
      </c>
      <c r="C196" s="472"/>
      <c r="D196" s="118" t="s">
        <v>24</v>
      </c>
      <c r="E196" s="119"/>
      <c r="F196" s="119"/>
      <c r="G196" s="119"/>
      <c r="H196" s="119"/>
      <c r="I196" s="119"/>
      <c r="J196" s="473"/>
      <c r="K196" s="120"/>
      <c r="L196" s="121"/>
      <c r="M196" s="121"/>
      <c r="N196" s="122">
        <f>E196+H196+I196+K196+L196+M196</f>
        <v>0</v>
      </c>
    </row>
    <row r="197" spans="1:14" s="23" customFormat="1" ht="20.25">
      <c r="A197" s="471"/>
      <c r="B197" s="474"/>
      <c r="C197" s="472"/>
      <c r="D197" s="118" t="s">
        <v>25</v>
      </c>
      <c r="E197" s="119"/>
      <c r="F197" s="119"/>
      <c r="G197" s="119"/>
      <c r="H197" s="119"/>
      <c r="I197" s="119"/>
      <c r="J197" s="473"/>
      <c r="K197" s="120"/>
      <c r="L197" s="121"/>
      <c r="M197" s="121"/>
      <c r="N197" s="122">
        <f>E197+H197+I197+K197+L197+M197</f>
        <v>0</v>
      </c>
    </row>
    <row r="198" spans="1:14" s="23" customFormat="1" ht="20.25">
      <c r="A198" s="471"/>
      <c r="B198" s="474"/>
      <c r="C198" s="472"/>
      <c r="D198" s="124" t="s">
        <v>26</v>
      </c>
      <c r="E198" s="153"/>
      <c r="F198" s="153"/>
      <c r="G198" s="153"/>
      <c r="H198" s="115"/>
      <c r="I198" s="115"/>
      <c r="J198" s="473"/>
      <c r="K198" s="120"/>
      <c r="L198" s="417"/>
      <c r="M198" s="417"/>
      <c r="N198" s="418">
        <f>E198+H198+I198+K198+L198+M198</f>
        <v>0</v>
      </c>
    </row>
    <row r="199" spans="1:14" s="23" customFormat="1" ht="48.75" customHeight="1">
      <c r="A199" s="54"/>
      <c r="B199" s="55"/>
      <c r="C199" s="55"/>
      <c r="D199" s="55"/>
      <c r="E199" s="56" t="s">
        <v>108</v>
      </c>
      <c r="F199" s="57" t="s">
        <v>109</v>
      </c>
      <c r="G199" s="58"/>
      <c r="H199" s="55"/>
      <c r="I199" s="55"/>
      <c r="J199" s="55"/>
      <c r="K199" s="59"/>
      <c r="L199" s="55"/>
      <c r="M199" s="55"/>
      <c r="N199" s="60"/>
    </row>
    <row r="200" spans="1:14" s="23" customFormat="1" ht="21" customHeight="1">
      <c r="A200" s="480" t="s">
        <v>102</v>
      </c>
      <c r="B200" s="480"/>
      <c r="C200" s="480"/>
      <c r="D200" s="480"/>
      <c r="E200" s="480"/>
      <c r="F200" s="480"/>
      <c r="G200" s="480"/>
      <c r="H200" s="480"/>
      <c r="I200" s="480"/>
      <c r="J200" s="480"/>
      <c r="K200" s="480"/>
      <c r="L200" s="480"/>
      <c r="M200" s="480"/>
      <c r="N200" s="480"/>
    </row>
    <row r="201" spans="1:14" s="23" customFormat="1" ht="19.5">
      <c r="A201" s="481" t="s">
        <v>31</v>
      </c>
      <c r="B201" s="61" t="s">
        <v>103</v>
      </c>
      <c r="C201" s="62"/>
      <c r="D201" s="63"/>
      <c r="E201" s="62"/>
      <c r="F201" s="62"/>
      <c r="G201" s="62"/>
      <c r="H201" s="62"/>
      <c r="I201" s="62"/>
      <c r="J201" s="64"/>
      <c r="K201" s="65"/>
      <c r="L201" s="66"/>
      <c r="M201" s="66"/>
      <c r="N201" s="67"/>
    </row>
    <row r="202" spans="1:14" s="23" customFormat="1" ht="20.25">
      <c r="A202" s="481"/>
      <c r="B202" s="68" t="s">
        <v>12</v>
      </c>
      <c r="C202" s="69"/>
      <c r="D202" s="70"/>
      <c r="E202" s="69"/>
      <c r="F202" s="69"/>
      <c r="G202" s="69"/>
      <c r="H202" s="69"/>
      <c r="I202" s="69"/>
      <c r="J202" s="71"/>
      <c r="K202" s="72"/>
      <c r="L202" s="69"/>
      <c r="M202" s="69"/>
      <c r="N202" s="73"/>
    </row>
    <row r="203" spans="1:14" s="23" customFormat="1" ht="19.5" customHeight="1">
      <c r="A203" s="74"/>
      <c r="B203" s="75" t="s">
        <v>34</v>
      </c>
      <c r="C203" s="476" t="s">
        <v>35</v>
      </c>
      <c r="D203" s="476"/>
      <c r="E203" s="476"/>
      <c r="F203" s="476"/>
      <c r="G203" s="476"/>
      <c r="H203" s="476"/>
      <c r="I203" s="476"/>
      <c r="J203" s="476"/>
      <c r="K203" s="477"/>
      <c r="L203" s="477"/>
      <c r="M203" s="477"/>
      <c r="N203" s="477"/>
    </row>
    <row r="204" spans="1:14" s="23" customFormat="1" ht="22.5" customHeight="1">
      <c r="A204" s="478" t="s">
        <v>36</v>
      </c>
      <c r="B204" s="451" t="s">
        <v>107</v>
      </c>
      <c r="C204" s="413"/>
      <c r="D204" s="77" t="s">
        <v>38</v>
      </c>
      <c r="E204" s="78"/>
      <c r="F204" s="78"/>
      <c r="G204" s="156">
        <f>SUM(G205:G207)</f>
        <v>0</v>
      </c>
      <c r="H204" s="78"/>
      <c r="I204" s="78"/>
      <c r="J204" s="538"/>
      <c r="K204" s="79">
        <f>SUM(K205:K207)</f>
        <v>0</v>
      </c>
      <c r="L204" s="78">
        <f>SUM(L205:L207)</f>
        <v>0</v>
      </c>
      <c r="M204" s="78">
        <f>SUM(M205:M207)</f>
        <v>0</v>
      </c>
      <c r="N204" s="80">
        <f>E204+H204+I204+K204+L204+M204</f>
        <v>0</v>
      </c>
    </row>
    <row r="205" spans="1:14" s="23" customFormat="1" ht="23.25">
      <c r="A205" s="478"/>
      <c r="B205" s="451"/>
      <c r="C205" s="188"/>
      <c r="D205" s="81" t="s">
        <v>24</v>
      </c>
      <c r="E205" s="82"/>
      <c r="F205" s="82"/>
      <c r="G205" s="414"/>
      <c r="H205" s="83"/>
      <c r="I205" s="83"/>
      <c r="J205" s="538"/>
      <c r="K205" s="84"/>
      <c r="L205" s="85"/>
      <c r="M205" s="85"/>
      <c r="N205" s="86">
        <f>E205+H205+I205+K205+L205+M205</f>
        <v>0</v>
      </c>
    </row>
    <row r="206" spans="1:14" s="23" customFormat="1" ht="23.25">
      <c r="A206" s="478"/>
      <c r="B206" s="451"/>
      <c r="C206" s="188"/>
      <c r="D206" s="81" t="s">
        <v>25</v>
      </c>
      <c r="E206" s="82"/>
      <c r="F206" s="82"/>
      <c r="G206" s="414"/>
      <c r="H206" s="83"/>
      <c r="I206" s="83"/>
      <c r="J206" s="538"/>
      <c r="K206" s="84"/>
      <c r="L206" s="85"/>
      <c r="M206" s="85"/>
      <c r="N206" s="86">
        <f>E206+H206+I206+K206+L206+M206</f>
        <v>0</v>
      </c>
    </row>
    <row r="207" spans="1:14" s="23" customFormat="1" ht="22.5">
      <c r="A207" s="478"/>
      <c r="B207" s="451"/>
      <c r="C207" s="415"/>
      <c r="D207" s="81" t="s">
        <v>26</v>
      </c>
      <c r="E207" s="82"/>
      <c r="F207" s="82"/>
      <c r="G207" s="414"/>
      <c r="H207" s="416"/>
      <c r="I207" s="416"/>
      <c r="J207" s="538"/>
      <c r="K207" s="84"/>
      <c r="L207" s="85"/>
      <c r="M207" s="85"/>
      <c r="N207" s="80">
        <f>E207+H207+I207+K207+L207+M207</f>
        <v>0</v>
      </c>
    </row>
    <row r="208" spans="1:14" s="23" customFormat="1" ht="19.5">
      <c r="A208" s="470" t="s">
        <v>55</v>
      </c>
      <c r="B208" s="100" t="s">
        <v>103</v>
      </c>
      <c r="C208" s="163"/>
      <c r="D208" s="164"/>
      <c r="E208" s="103"/>
      <c r="F208" s="103"/>
      <c r="G208" s="103"/>
      <c r="H208" s="103"/>
      <c r="I208" s="103"/>
      <c r="J208" s="104"/>
      <c r="K208" s="165"/>
      <c r="L208" s="85"/>
      <c r="M208" s="85"/>
      <c r="N208" s="105"/>
    </row>
    <row r="209" spans="1:14" s="23" customFormat="1" ht="20.25">
      <c r="A209" s="470"/>
      <c r="B209" s="68" t="s">
        <v>12</v>
      </c>
      <c r="C209" s="69"/>
      <c r="D209" s="70"/>
      <c r="E209" s="106"/>
      <c r="F209" s="106"/>
      <c r="G209" s="106"/>
      <c r="H209" s="106"/>
      <c r="I209" s="106"/>
      <c r="J209" s="108"/>
      <c r="K209" s="186"/>
      <c r="L209" s="106"/>
      <c r="M209" s="106"/>
      <c r="N209" s="110"/>
    </row>
    <row r="210" spans="1:14" s="23" customFormat="1" ht="19.5" customHeight="1">
      <c r="A210" s="74"/>
      <c r="B210" s="75" t="s">
        <v>34</v>
      </c>
      <c r="C210" s="476" t="s">
        <v>35</v>
      </c>
      <c r="D210" s="476"/>
      <c r="E210" s="476"/>
      <c r="F210" s="476"/>
      <c r="G210" s="476"/>
      <c r="H210" s="476"/>
      <c r="I210" s="476"/>
      <c r="J210" s="476"/>
      <c r="K210" s="477"/>
      <c r="L210" s="477"/>
      <c r="M210" s="477"/>
      <c r="N210" s="477"/>
    </row>
    <row r="211" spans="1:14" s="23" customFormat="1" ht="22.5" customHeight="1">
      <c r="A211" s="503" t="s">
        <v>57</v>
      </c>
      <c r="B211" s="451" t="s">
        <v>107</v>
      </c>
      <c r="C211" s="413"/>
      <c r="D211" s="77" t="s">
        <v>38</v>
      </c>
      <c r="E211" s="78"/>
      <c r="F211" s="78"/>
      <c r="G211" s="156">
        <f>SUM(G212:G214)</f>
        <v>0</v>
      </c>
      <c r="H211" s="78"/>
      <c r="I211" s="78"/>
      <c r="J211" s="538"/>
      <c r="K211" s="79">
        <f>SUM(K212:K214)</f>
        <v>0</v>
      </c>
      <c r="L211" s="78">
        <f>SUM(L212:L214)</f>
        <v>0</v>
      </c>
      <c r="M211" s="78">
        <f>SUM(M212:M214)</f>
        <v>0</v>
      </c>
      <c r="N211" s="80">
        <f>E211+H211+I211+K211+L211+M211</f>
        <v>0</v>
      </c>
    </row>
    <row r="212" spans="1:14" s="23" customFormat="1" ht="23.25">
      <c r="A212" s="503"/>
      <c r="B212" s="451"/>
      <c r="C212" s="188"/>
      <c r="D212" s="81" t="s">
        <v>24</v>
      </c>
      <c r="E212" s="82"/>
      <c r="F212" s="82"/>
      <c r="G212" s="414"/>
      <c r="H212" s="83"/>
      <c r="I212" s="83"/>
      <c r="J212" s="538"/>
      <c r="K212" s="84"/>
      <c r="L212" s="85"/>
      <c r="M212" s="85"/>
      <c r="N212" s="86">
        <f>E212+H212+I212+K212+L212+M212</f>
        <v>0</v>
      </c>
    </row>
    <row r="213" spans="1:14" s="23" customFormat="1" ht="23.25">
      <c r="A213" s="503"/>
      <c r="B213" s="451"/>
      <c r="C213" s="188"/>
      <c r="D213" s="81" t="s">
        <v>25</v>
      </c>
      <c r="E213" s="82"/>
      <c r="F213" s="82"/>
      <c r="G213" s="414"/>
      <c r="H213" s="83"/>
      <c r="I213" s="83"/>
      <c r="J213" s="538"/>
      <c r="K213" s="84"/>
      <c r="L213" s="85"/>
      <c r="M213" s="85"/>
      <c r="N213" s="86">
        <f>E213+H213+I213+K213+L213+M213</f>
        <v>0</v>
      </c>
    </row>
    <row r="214" spans="1:14" s="23" customFormat="1" ht="22.5">
      <c r="A214" s="503"/>
      <c r="B214" s="451"/>
      <c r="C214" s="415"/>
      <c r="D214" s="81" t="s">
        <v>26</v>
      </c>
      <c r="E214" s="82"/>
      <c r="F214" s="82"/>
      <c r="G214" s="414"/>
      <c r="H214" s="416"/>
      <c r="I214" s="416"/>
      <c r="J214" s="538"/>
      <c r="K214" s="84"/>
      <c r="L214" s="85"/>
      <c r="M214" s="85"/>
      <c r="N214" s="80">
        <f>E214+H214+I214+K214+L214+M214</f>
        <v>0</v>
      </c>
    </row>
    <row r="215" spans="1:14" s="23" customFormat="1" ht="39">
      <c r="A215" s="419" t="s">
        <v>253</v>
      </c>
      <c r="B215" s="420" t="s">
        <v>254</v>
      </c>
      <c r="C215" s="421"/>
      <c r="D215" s="422"/>
      <c r="E215" s="423"/>
      <c r="F215" s="423"/>
      <c r="G215" s="423"/>
      <c r="H215" s="423"/>
      <c r="I215" s="423"/>
      <c r="J215" s="424"/>
      <c r="K215" s="425"/>
      <c r="L215" s="426"/>
      <c r="M215" s="426"/>
      <c r="N215" s="427"/>
    </row>
    <row r="216" spans="1:14" s="23" customFormat="1" ht="21" customHeight="1">
      <c r="A216" s="482" t="s">
        <v>255</v>
      </c>
      <c r="B216" s="482"/>
      <c r="C216" s="482"/>
      <c r="D216" s="482"/>
      <c r="E216" s="482"/>
      <c r="F216" s="482"/>
      <c r="G216" s="482"/>
      <c r="H216" s="482"/>
      <c r="I216" s="482"/>
      <c r="J216" s="482"/>
      <c r="K216" s="482"/>
      <c r="L216" s="482"/>
      <c r="M216" s="482"/>
      <c r="N216" s="482"/>
    </row>
    <row r="217" spans="1:14" s="23" customFormat="1" ht="19.5">
      <c r="A217" s="483" t="s">
        <v>31</v>
      </c>
      <c r="B217" s="61" t="s">
        <v>103</v>
      </c>
      <c r="C217" s="168"/>
      <c r="D217" s="169"/>
      <c r="E217" s="168"/>
      <c r="F217" s="168"/>
      <c r="G217" s="168"/>
      <c r="H217" s="168"/>
      <c r="I217" s="168"/>
      <c r="J217" s="170"/>
      <c r="K217" s="171"/>
      <c r="L217" s="172"/>
      <c r="M217" s="172"/>
      <c r="N217" s="173"/>
    </row>
    <row r="218" spans="1:14" s="23" customFormat="1" ht="20.25">
      <c r="A218" s="483"/>
      <c r="B218" s="132" t="s">
        <v>12</v>
      </c>
      <c r="C218" s="174"/>
      <c r="D218" s="175"/>
      <c r="E218" s="174"/>
      <c r="F218" s="174"/>
      <c r="G218" s="174"/>
      <c r="H218" s="174"/>
      <c r="I218" s="174"/>
      <c r="J218" s="176"/>
      <c r="K218" s="177"/>
      <c r="L218" s="178"/>
      <c r="M218" s="178"/>
      <c r="N218" s="179"/>
    </row>
    <row r="219" spans="1:14" s="23" customFormat="1" ht="19.5" customHeight="1">
      <c r="A219" s="180"/>
      <c r="B219" s="181" t="s">
        <v>34</v>
      </c>
      <c r="C219" s="484" t="s">
        <v>35</v>
      </c>
      <c r="D219" s="484"/>
      <c r="E219" s="484"/>
      <c r="F219" s="484"/>
      <c r="G219" s="484"/>
      <c r="H219" s="484"/>
      <c r="I219" s="484"/>
      <c r="J219" s="484"/>
      <c r="K219" s="477"/>
      <c r="L219" s="477"/>
      <c r="M219" s="477"/>
      <c r="N219" s="477"/>
    </row>
    <row r="220" spans="1:14" s="23" customFormat="1" ht="22.5" customHeight="1">
      <c r="A220" s="487" t="s">
        <v>36</v>
      </c>
      <c r="B220" s="485" t="s">
        <v>107</v>
      </c>
      <c r="C220" s="413"/>
      <c r="D220" s="77" t="s">
        <v>38</v>
      </c>
      <c r="E220" s="78"/>
      <c r="F220" s="78"/>
      <c r="G220" s="156">
        <f>SUM(G221:G223)</f>
        <v>0</v>
      </c>
      <c r="H220" s="78"/>
      <c r="I220" s="78"/>
      <c r="J220" s="538"/>
      <c r="K220" s="79">
        <f>SUM(K221:K223)</f>
        <v>0</v>
      </c>
      <c r="L220" s="78">
        <f>SUM(L221:L223)</f>
        <v>0</v>
      </c>
      <c r="M220" s="78">
        <f>SUM(M221:M223)</f>
        <v>0</v>
      </c>
      <c r="N220" s="80">
        <f>E220+H220+I220+K220+L220+M220</f>
        <v>0</v>
      </c>
    </row>
    <row r="221" spans="1:14" s="23" customFormat="1" ht="23.25">
      <c r="A221" s="487"/>
      <c r="B221" s="485"/>
      <c r="C221" s="188"/>
      <c r="D221" s="81" t="s">
        <v>24</v>
      </c>
      <c r="E221" s="82"/>
      <c r="F221" s="82"/>
      <c r="G221" s="414"/>
      <c r="H221" s="83"/>
      <c r="I221" s="83"/>
      <c r="J221" s="538"/>
      <c r="K221" s="84"/>
      <c r="L221" s="85"/>
      <c r="M221" s="85"/>
      <c r="N221" s="86">
        <f>E221+H221+I221+K221+L221+M221</f>
        <v>0</v>
      </c>
    </row>
    <row r="222" spans="1:14" s="23" customFormat="1" ht="23.25">
      <c r="A222" s="487"/>
      <c r="B222" s="485"/>
      <c r="C222" s="188"/>
      <c r="D222" s="81" t="s">
        <v>25</v>
      </c>
      <c r="E222" s="82"/>
      <c r="F222" s="82"/>
      <c r="G222" s="414"/>
      <c r="H222" s="83"/>
      <c r="I222" s="83"/>
      <c r="J222" s="538"/>
      <c r="K222" s="84"/>
      <c r="L222" s="85"/>
      <c r="M222" s="85"/>
      <c r="N222" s="86">
        <f>E222+H222+I222+K222+L222+M222</f>
        <v>0</v>
      </c>
    </row>
    <row r="223" spans="1:14" s="23" customFormat="1" ht="22.5">
      <c r="A223" s="487"/>
      <c r="B223" s="485"/>
      <c r="C223" s="415"/>
      <c r="D223" s="81" t="s">
        <v>26</v>
      </c>
      <c r="E223" s="82"/>
      <c r="F223" s="82"/>
      <c r="G223" s="414"/>
      <c r="H223" s="416"/>
      <c r="I223" s="416"/>
      <c r="J223" s="538"/>
      <c r="K223" s="84"/>
      <c r="L223" s="85"/>
      <c r="M223" s="85"/>
      <c r="N223" s="80">
        <f>E223+H223+I223+K223+L223+M223</f>
        <v>0</v>
      </c>
    </row>
    <row r="224" spans="1:14" s="23" customFormat="1" ht="40.5">
      <c r="A224" s="471" t="str">
        <f>E199</f>
        <v>VIII</v>
      </c>
      <c r="B224" s="112" t="s">
        <v>63</v>
      </c>
      <c r="C224" s="472"/>
      <c r="D224" s="113" t="s">
        <v>23</v>
      </c>
      <c r="E224" s="114"/>
      <c r="F224" s="114"/>
      <c r="G224" s="114">
        <f>G225+G226+G227</f>
        <v>0</v>
      </c>
      <c r="H224" s="114"/>
      <c r="I224" s="114"/>
      <c r="J224" s="473"/>
      <c r="K224" s="116">
        <f>K225+K226+K227</f>
        <v>0</v>
      </c>
      <c r="L224" s="114">
        <f>L225+L226+L227</f>
        <v>0</v>
      </c>
      <c r="M224" s="114">
        <f>M225+M226+M227</f>
        <v>0</v>
      </c>
      <c r="N224" s="117">
        <f>N225+N226+N227</f>
        <v>0</v>
      </c>
    </row>
    <row r="225" spans="1:14" s="23" customFormat="1" ht="20.25" customHeight="1">
      <c r="A225" s="471"/>
      <c r="B225" s="474" t="str">
        <f>F199</f>
        <v>НАУКА</v>
      </c>
      <c r="C225" s="472"/>
      <c r="D225" s="118" t="s">
        <v>24</v>
      </c>
      <c r="E225" s="119"/>
      <c r="F225" s="119"/>
      <c r="G225" s="119"/>
      <c r="H225" s="119"/>
      <c r="I225" s="119"/>
      <c r="J225" s="473"/>
      <c r="K225" s="120"/>
      <c r="L225" s="121"/>
      <c r="M225" s="121"/>
      <c r="N225" s="122">
        <f>E225+H225+I225+K225+L225+M225</f>
        <v>0</v>
      </c>
    </row>
    <row r="226" spans="1:14" s="23" customFormat="1" ht="20.25" customHeight="1">
      <c r="A226" s="471"/>
      <c r="B226" s="474"/>
      <c r="C226" s="472"/>
      <c r="D226" s="118" t="s">
        <v>25</v>
      </c>
      <c r="E226" s="119"/>
      <c r="F226" s="119"/>
      <c r="G226" s="119"/>
      <c r="H226" s="119"/>
      <c r="I226" s="119"/>
      <c r="J226" s="473"/>
      <c r="K226" s="120"/>
      <c r="L226" s="121"/>
      <c r="M226" s="121"/>
      <c r="N226" s="122">
        <f>E226+H226+I226+K226+L226+M226</f>
        <v>0</v>
      </c>
    </row>
    <row r="227" spans="1:14" s="23" customFormat="1" ht="21" customHeight="1">
      <c r="A227" s="471"/>
      <c r="B227" s="474"/>
      <c r="C227" s="472"/>
      <c r="D227" s="124" t="s">
        <v>26</v>
      </c>
      <c r="E227" s="153"/>
      <c r="F227" s="153"/>
      <c r="G227" s="153"/>
      <c r="H227" s="115"/>
      <c r="I227" s="115"/>
      <c r="J227" s="473"/>
      <c r="K227" s="120"/>
      <c r="L227" s="417"/>
      <c r="M227" s="417"/>
      <c r="N227" s="418">
        <f>E227+H227+I227+K227+L227+M227</f>
        <v>0</v>
      </c>
    </row>
    <row r="228" spans="1:14" s="23" customFormat="1" ht="48.75" customHeight="1">
      <c r="A228" s="54"/>
      <c r="B228" s="55"/>
      <c r="C228" s="55"/>
      <c r="D228" s="55"/>
      <c r="E228" s="56" t="s">
        <v>110</v>
      </c>
      <c r="F228" s="57" t="s">
        <v>111</v>
      </c>
      <c r="G228" s="58"/>
      <c r="H228" s="55"/>
      <c r="I228" s="55"/>
      <c r="J228" s="55"/>
      <c r="K228" s="59"/>
      <c r="L228" s="55"/>
      <c r="M228" s="55"/>
      <c r="N228" s="60"/>
    </row>
    <row r="229" spans="1:14" s="23" customFormat="1" ht="21" customHeight="1">
      <c r="A229" s="480" t="s">
        <v>102</v>
      </c>
      <c r="B229" s="480"/>
      <c r="C229" s="480"/>
      <c r="D229" s="480"/>
      <c r="E229" s="480"/>
      <c r="F229" s="480"/>
      <c r="G229" s="480"/>
      <c r="H229" s="480"/>
      <c r="I229" s="480"/>
      <c r="J229" s="480"/>
      <c r="K229" s="480"/>
      <c r="L229" s="480"/>
      <c r="M229" s="480"/>
      <c r="N229" s="480"/>
    </row>
    <row r="230" spans="1:14" s="23" customFormat="1" ht="19.5">
      <c r="A230" s="481" t="s">
        <v>31</v>
      </c>
      <c r="B230" s="61" t="s">
        <v>103</v>
      </c>
      <c r="C230" s="62"/>
      <c r="D230" s="63"/>
      <c r="E230" s="62"/>
      <c r="F230" s="62"/>
      <c r="G230" s="62"/>
      <c r="H230" s="62"/>
      <c r="I230" s="62"/>
      <c r="J230" s="64"/>
      <c r="K230" s="65"/>
      <c r="L230" s="66"/>
      <c r="M230" s="66"/>
      <c r="N230" s="67"/>
    </row>
    <row r="231" spans="1:14" s="23" customFormat="1" ht="20.25">
      <c r="A231" s="481"/>
      <c r="B231" s="68" t="s">
        <v>12</v>
      </c>
      <c r="C231" s="69"/>
      <c r="D231" s="70"/>
      <c r="E231" s="69"/>
      <c r="F231" s="69"/>
      <c r="G231" s="69"/>
      <c r="H231" s="69"/>
      <c r="I231" s="69"/>
      <c r="J231" s="71"/>
      <c r="K231" s="72"/>
      <c r="L231" s="69"/>
      <c r="M231" s="69"/>
      <c r="N231" s="73"/>
    </row>
    <row r="232" spans="1:14" s="23" customFormat="1" ht="19.5" customHeight="1">
      <c r="A232" s="74"/>
      <c r="B232" s="75" t="s">
        <v>34</v>
      </c>
      <c r="C232" s="476" t="s">
        <v>35</v>
      </c>
      <c r="D232" s="476"/>
      <c r="E232" s="476"/>
      <c r="F232" s="476"/>
      <c r="G232" s="476"/>
      <c r="H232" s="476"/>
      <c r="I232" s="476"/>
      <c r="J232" s="476"/>
      <c r="K232" s="477"/>
      <c r="L232" s="477"/>
      <c r="M232" s="477"/>
      <c r="N232" s="477"/>
    </row>
    <row r="233" spans="1:14" s="23" customFormat="1" ht="22.5" customHeight="1">
      <c r="A233" s="478" t="s">
        <v>36</v>
      </c>
      <c r="B233" s="451" t="s">
        <v>107</v>
      </c>
      <c r="C233" s="413"/>
      <c r="D233" s="77" t="s">
        <v>38</v>
      </c>
      <c r="E233" s="78"/>
      <c r="F233" s="78"/>
      <c r="G233" s="156">
        <f>SUM(G234:G236)</f>
        <v>0</v>
      </c>
      <c r="H233" s="78"/>
      <c r="I233" s="78"/>
      <c r="J233" s="538"/>
      <c r="K233" s="79">
        <f>SUM(K234:K236)</f>
        <v>0</v>
      </c>
      <c r="L233" s="78">
        <f>SUM(L234:L236)</f>
        <v>0</v>
      </c>
      <c r="M233" s="78">
        <f>SUM(M234:M236)</f>
        <v>0</v>
      </c>
      <c r="N233" s="80">
        <f>E233+H233+I233+K233+L233+M233</f>
        <v>0</v>
      </c>
    </row>
    <row r="234" spans="1:14" s="23" customFormat="1" ht="23.25">
      <c r="A234" s="478"/>
      <c r="B234" s="451"/>
      <c r="C234" s="188"/>
      <c r="D234" s="81" t="s">
        <v>24</v>
      </c>
      <c r="E234" s="82"/>
      <c r="F234" s="82"/>
      <c r="G234" s="414"/>
      <c r="H234" s="83"/>
      <c r="I234" s="83"/>
      <c r="J234" s="538"/>
      <c r="K234" s="84"/>
      <c r="L234" s="85"/>
      <c r="M234" s="85"/>
      <c r="N234" s="86">
        <f>E234+H234+I234+K234+L234+M234</f>
        <v>0</v>
      </c>
    </row>
    <row r="235" spans="1:14" s="23" customFormat="1" ht="23.25">
      <c r="A235" s="478"/>
      <c r="B235" s="451"/>
      <c r="C235" s="188"/>
      <c r="D235" s="81" t="s">
        <v>25</v>
      </c>
      <c r="E235" s="82"/>
      <c r="F235" s="82"/>
      <c r="G235" s="414"/>
      <c r="H235" s="83"/>
      <c r="I235" s="83"/>
      <c r="J235" s="538"/>
      <c r="K235" s="84"/>
      <c r="L235" s="85"/>
      <c r="M235" s="85"/>
      <c r="N235" s="86">
        <f>E235+H235+I235+K235+L235+M235</f>
        <v>0</v>
      </c>
    </row>
    <row r="236" spans="1:14" s="23" customFormat="1" ht="22.5">
      <c r="A236" s="478"/>
      <c r="B236" s="451"/>
      <c r="C236" s="415"/>
      <c r="D236" s="81" t="s">
        <v>26</v>
      </c>
      <c r="E236" s="82"/>
      <c r="F236" s="82"/>
      <c r="G236" s="414"/>
      <c r="H236" s="416"/>
      <c r="I236" s="416"/>
      <c r="J236" s="538"/>
      <c r="K236" s="84"/>
      <c r="L236" s="85"/>
      <c r="M236" s="85"/>
      <c r="N236" s="80">
        <f>E236+H236+I236+K236+L236+M236</f>
        <v>0</v>
      </c>
    </row>
    <row r="237" spans="1:14" s="23" customFormat="1" ht="19.5">
      <c r="A237" s="470" t="s">
        <v>55</v>
      </c>
      <c r="B237" s="100" t="s">
        <v>103</v>
      </c>
      <c r="C237" s="163"/>
      <c r="D237" s="164"/>
      <c r="E237" s="103"/>
      <c r="F237" s="103"/>
      <c r="G237" s="103"/>
      <c r="H237" s="103"/>
      <c r="I237" s="103"/>
      <c r="J237" s="104"/>
      <c r="K237" s="165"/>
      <c r="L237" s="85"/>
      <c r="M237" s="85"/>
      <c r="N237" s="105"/>
    </row>
    <row r="238" spans="1:14" s="23" customFormat="1" ht="20.25">
      <c r="A238" s="470"/>
      <c r="B238" s="68" t="s">
        <v>12</v>
      </c>
      <c r="C238" s="69"/>
      <c r="D238" s="70"/>
      <c r="E238" s="69"/>
      <c r="F238" s="69"/>
      <c r="G238" s="69"/>
      <c r="H238" s="69"/>
      <c r="I238" s="69"/>
      <c r="J238" s="71"/>
      <c r="K238" s="72"/>
      <c r="L238" s="69"/>
      <c r="M238" s="69"/>
      <c r="N238" s="73"/>
    </row>
    <row r="239" spans="1:14" s="23" customFormat="1" ht="19.5" customHeight="1">
      <c r="A239" s="74"/>
      <c r="B239" s="75" t="s">
        <v>34</v>
      </c>
      <c r="C239" s="476" t="s">
        <v>35</v>
      </c>
      <c r="D239" s="476"/>
      <c r="E239" s="476"/>
      <c r="F239" s="476"/>
      <c r="G239" s="476"/>
      <c r="H239" s="476"/>
      <c r="I239" s="476"/>
      <c r="J239" s="476"/>
      <c r="K239" s="477"/>
      <c r="L239" s="477"/>
      <c r="M239" s="477"/>
      <c r="N239" s="477"/>
    </row>
    <row r="240" spans="1:14" s="23" customFormat="1" ht="22.5" customHeight="1">
      <c r="A240" s="503" t="s">
        <v>57</v>
      </c>
      <c r="B240" s="451" t="s">
        <v>107</v>
      </c>
      <c r="C240" s="413"/>
      <c r="D240" s="77" t="s">
        <v>38</v>
      </c>
      <c r="E240" s="78"/>
      <c r="F240" s="78"/>
      <c r="G240" s="156">
        <f>SUM(G241:G243)</f>
        <v>0</v>
      </c>
      <c r="H240" s="78"/>
      <c r="I240" s="78"/>
      <c r="J240" s="538"/>
      <c r="K240" s="79">
        <f>SUM(K241:K243)</f>
        <v>0</v>
      </c>
      <c r="L240" s="78">
        <f>SUM(L241:L243)</f>
        <v>0</v>
      </c>
      <c r="M240" s="78">
        <f>SUM(M241:M243)</f>
        <v>0</v>
      </c>
      <c r="N240" s="80">
        <f>E240+H240+I240+K240+L240+M240</f>
        <v>0</v>
      </c>
    </row>
    <row r="241" spans="1:14" s="23" customFormat="1" ht="23.25">
      <c r="A241" s="503"/>
      <c r="B241" s="451"/>
      <c r="C241" s="188"/>
      <c r="D241" s="81" t="s">
        <v>24</v>
      </c>
      <c r="E241" s="82"/>
      <c r="F241" s="82"/>
      <c r="G241" s="414"/>
      <c r="H241" s="83"/>
      <c r="I241" s="83"/>
      <c r="J241" s="538"/>
      <c r="K241" s="84"/>
      <c r="L241" s="85"/>
      <c r="M241" s="85"/>
      <c r="N241" s="86">
        <f>E241+H241+I241+K241+L241+M241</f>
        <v>0</v>
      </c>
    </row>
    <row r="242" spans="1:14" s="23" customFormat="1" ht="23.25">
      <c r="A242" s="503"/>
      <c r="B242" s="451"/>
      <c r="C242" s="188"/>
      <c r="D242" s="81" t="s">
        <v>25</v>
      </c>
      <c r="E242" s="82"/>
      <c r="F242" s="82"/>
      <c r="G242" s="414"/>
      <c r="H242" s="83"/>
      <c r="I242" s="83"/>
      <c r="J242" s="538"/>
      <c r="K242" s="84"/>
      <c r="L242" s="85"/>
      <c r="M242" s="85"/>
      <c r="N242" s="86">
        <f>E242+H242+I242+K242+L242+M242</f>
        <v>0</v>
      </c>
    </row>
    <row r="243" spans="1:14" s="23" customFormat="1" ht="22.5">
      <c r="A243" s="503"/>
      <c r="B243" s="451"/>
      <c r="C243" s="415"/>
      <c r="D243" s="81" t="s">
        <v>26</v>
      </c>
      <c r="E243" s="82"/>
      <c r="F243" s="82"/>
      <c r="G243" s="414"/>
      <c r="H243" s="416"/>
      <c r="I243" s="416"/>
      <c r="J243" s="538"/>
      <c r="K243" s="84"/>
      <c r="L243" s="85"/>
      <c r="M243" s="85"/>
      <c r="N243" s="80">
        <f>E243+H243+I243+K243+L243+M243</f>
        <v>0</v>
      </c>
    </row>
    <row r="244" spans="1:14" s="23" customFormat="1" ht="39">
      <c r="A244" s="419" t="s">
        <v>253</v>
      </c>
      <c r="B244" s="420" t="s">
        <v>254</v>
      </c>
      <c r="C244" s="421"/>
      <c r="D244" s="422"/>
      <c r="E244" s="423"/>
      <c r="F244" s="423"/>
      <c r="G244" s="423"/>
      <c r="H244" s="423"/>
      <c r="I244" s="423"/>
      <c r="J244" s="424"/>
      <c r="K244" s="425"/>
      <c r="L244" s="426"/>
      <c r="M244" s="426"/>
      <c r="N244" s="427"/>
    </row>
    <row r="245" spans="1:14" s="23" customFormat="1" ht="21" customHeight="1">
      <c r="A245" s="482" t="s">
        <v>255</v>
      </c>
      <c r="B245" s="482"/>
      <c r="C245" s="482"/>
      <c r="D245" s="482"/>
      <c r="E245" s="482"/>
      <c r="F245" s="482"/>
      <c r="G245" s="482"/>
      <c r="H245" s="482"/>
      <c r="I245" s="482"/>
      <c r="J245" s="482"/>
      <c r="K245" s="482"/>
      <c r="L245" s="482"/>
      <c r="M245" s="482"/>
      <c r="N245" s="482"/>
    </row>
    <row r="246" spans="1:14" s="23" customFormat="1" ht="19.5">
      <c r="A246" s="483" t="s">
        <v>31</v>
      </c>
      <c r="B246" s="61" t="s">
        <v>103</v>
      </c>
      <c r="C246" s="168"/>
      <c r="D246" s="169"/>
      <c r="E246" s="168"/>
      <c r="F246" s="168"/>
      <c r="G246" s="168"/>
      <c r="H246" s="168"/>
      <c r="I246" s="168"/>
      <c r="J246" s="170"/>
      <c r="K246" s="171"/>
      <c r="L246" s="172"/>
      <c r="M246" s="172"/>
      <c r="N246" s="173"/>
    </row>
    <row r="247" spans="1:14" s="23" customFormat="1" ht="20.25">
      <c r="A247" s="483"/>
      <c r="B247" s="132" t="s">
        <v>12</v>
      </c>
      <c r="C247" s="174"/>
      <c r="D247" s="175"/>
      <c r="E247" s="174"/>
      <c r="F247" s="174"/>
      <c r="G247" s="174"/>
      <c r="H247" s="174"/>
      <c r="I247" s="174"/>
      <c r="J247" s="176"/>
      <c r="K247" s="177"/>
      <c r="L247" s="178"/>
      <c r="M247" s="178"/>
      <c r="N247" s="179"/>
    </row>
    <row r="248" spans="1:14" s="23" customFormat="1" ht="19.5" customHeight="1">
      <c r="A248" s="180"/>
      <c r="B248" s="181" t="s">
        <v>34</v>
      </c>
      <c r="C248" s="484" t="s">
        <v>35</v>
      </c>
      <c r="D248" s="484"/>
      <c r="E248" s="484"/>
      <c r="F248" s="484"/>
      <c r="G248" s="484"/>
      <c r="H248" s="484"/>
      <c r="I248" s="484"/>
      <c r="J248" s="484"/>
      <c r="K248" s="477"/>
      <c r="L248" s="477"/>
      <c r="M248" s="477"/>
      <c r="N248" s="477"/>
    </row>
    <row r="249" spans="1:14" s="23" customFormat="1" ht="22.5" customHeight="1">
      <c r="A249" s="487" t="s">
        <v>36</v>
      </c>
      <c r="B249" s="485" t="s">
        <v>107</v>
      </c>
      <c r="C249" s="413"/>
      <c r="D249" s="77" t="s">
        <v>38</v>
      </c>
      <c r="E249" s="78"/>
      <c r="F249" s="78"/>
      <c r="G249" s="156">
        <f>SUM(G250:G252)</f>
        <v>0</v>
      </c>
      <c r="H249" s="78"/>
      <c r="I249" s="78"/>
      <c r="J249" s="538"/>
      <c r="K249" s="79">
        <f>SUM(K250:K252)</f>
        <v>0</v>
      </c>
      <c r="L249" s="78">
        <f>SUM(L250:L252)</f>
        <v>0</v>
      </c>
      <c r="M249" s="78">
        <f>SUM(M250:M252)</f>
        <v>0</v>
      </c>
      <c r="N249" s="80">
        <f>E249+H249+I249+K249+L249+M249</f>
        <v>0</v>
      </c>
    </row>
    <row r="250" spans="1:14" s="23" customFormat="1" ht="23.25">
      <c r="A250" s="487"/>
      <c r="B250" s="485"/>
      <c r="C250" s="188"/>
      <c r="D250" s="81" t="s">
        <v>24</v>
      </c>
      <c r="E250" s="82"/>
      <c r="F250" s="82"/>
      <c r="G250" s="414"/>
      <c r="H250" s="83"/>
      <c r="I250" s="83"/>
      <c r="J250" s="538"/>
      <c r="K250" s="84"/>
      <c r="L250" s="85"/>
      <c r="M250" s="85"/>
      <c r="N250" s="86">
        <f>E250+H250+I250+K250+L250+M250</f>
        <v>0</v>
      </c>
    </row>
    <row r="251" spans="1:14" s="23" customFormat="1" ht="23.25">
      <c r="A251" s="487"/>
      <c r="B251" s="485"/>
      <c r="C251" s="188"/>
      <c r="D251" s="81" t="s">
        <v>25</v>
      </c>
      <c r="E251" s="82"/>
      <c r="F251" s="82"/>
      <c r="G251" s="414"/>
      <c r="H251" s="83"/>
      <c r="I251" s="83"/>
      <c r="J251" s="538"/>
      <c r="K251" s="84"/>
      <c r="L251" s="85"/>
      <c r="M251" s="85"/>
      <c r="N251" s="86">
        <f>E251+H251+I251+K251+L251+M251</f>
        <v>0</v>
      </c>
    </row>
    <row r="252" spans="1:14" s="23" customFormat="1" ht="22.5">
      <c r="A252" s="487"/>
      <c r="B252" s="485"/>
      <c r="C252" s="415"/>
      <c r="D252" s="81" t="s">
        <v>26</v>
      </c>
      <c r="E252" s="82"/>
      <c r="F252" s="82"/>
      <c r="G252" s="414"/>
      <c r="H252" s="416"/>
      <c r="I252" s="416"/>
      <c r="J252" s="538"/>
      <c r="K252" s="84"/>
      <c r="L252" s="85"/>
      <c r="M252" s="85"/>
      <c r="N252" s="80">
        <f>E252+H252+I252+K252+L252+M252</f>
        <v>0</v>
      </c>
    </row>
    <row r="253" spans="1:14" s="23" customFormat="1" ht="40.5">
      <c r="A253" s="471" t="str">
        <f>E228</f>
        <v>IX</v>
      </c>
      <c r="B253" s="112" t="s">
        <v>63</v>
      </c>
      <c r="C253" s="472"/>
      <c r="D253" s="113" t="s">
        <v>23</v>
      </c>
      <c r="E253" s="114"/>
      <c r="F253" s="114"/>
      <c r="G253" s="114">
        <f>G254+G255+G256</f>
        <v>0</v>
      </c>
      <c r="H253" s="114"/>
      <c r="I253" s="114"/>
      <c r="J253" s="473"/>
      <c r="K253" s="116">
        <f>K254+K255+K256</f>
        <v>0</v>
      </c>
      <c r="L253" s="114">
        <f>L254+L255+L256</f>
        <v>0</v>
      </c>
      <c r="M253" s="114">
        <f>M254+M255+M256</f>
        <v>0</v>
      </c>
      <c r="N253" s="117">
        <f>N254+N255+N256</f>
        <v>0</v>
      </c>
    </row>
    <row r="254" spans="1:14" s="23" customFormat="1" ht="20.25">
      <c r="A254" s="471"/>
      <c r="B254" s="474" t="str">
        <f>F228</f>
        <v>ЦИФРОВАЯ ЭКОНОМИКА</v>
      </c>
      <c r="C254" s="472"/>
      <c r="D254" s="118" t="s">
        <v>24</v>
      </c>
      <c r="E254" s="119"/>
      <c r="F254" s="119"/>
      <c r="G254" s="119"/>
      <c r="H254" s="119"/>
      <c r="I254" s="119"/>
      <c r="J254" s="473"/>
      <c r="K254" s="120"/>
      <c r="L254" s="121"/>
      <c r="M254" s="121"/>
      <c r="N254" s="122">
        <f>E254+H254+I254+K254+L254+M254</f>
        <v>0</v>
      </c>
    </row>
    <row r="255" spans="1:14" s="23" customFormat="1" ht="20.25">
      <c r="A255" s="471"/>
      <c r="B255" s="474"/>
      <c r="C255" s="472"/>
      <c r="D255" s="118" t="s">
        <v>25</v>
      </c>
      <c r="E255" s="119"/>
      <c r="F255" s="119"/>
      <c r="G255" s="119"/>
      <c r="H255" s="119"/>
      <c r="I255" s="119"/>
      <c r="J255" s="473"/>
      <c r="K255" s="120"/>
      <c r="L255" s="121"/>
      <c r="M255" s="121"/>
      <c r="N255" s="122">
        <f>E255+H255+I255+K255+L255+M255</f>
        <v>0</v>
      </c>
    </row>
    <row r="256" spans="1:14" s="23" customFormat="1" ht="20.25">
      <c r="A256" s="471"/>
      <c r="B256" s="474"/>
      <c r="C256" s="472"/>
      <c r="D256" s="124" t="s">
        <v>26</v>
      </c>
      <c r="E256" s="153"/>
      <c r="F256" s="153"/>
      <c r="G256" s="153"/>
      <c r="H256" s="115"/>
      <c r="I256" s="115"/>
      <c r="J256" s="473"/>
      <c r="K256" s="120"/>
      <c r="L256" s="417"/>
      <c r="M256" s="417"/>
      <c r="N256" s="418">
        <f>E256+H256+I256+K256+L256+M256</f>
        <v>0</v>
      </c>
    </row>
    <row r="257" spans="1:14" s="23" customFormat="1" ht="62.25" customHeight="1">
      <c r="A257" s="54"/>
      <c r="B257" s="55"/>
      <c r="C257" s="55"/>
      <c r="D257" s="55"/>
      <c r="E257" s="56" t="s">
        <v>116</v>
      </c>
      <c r="F257" s="57" t="s">
        <v>117</v>
      </c>
      <c r="G257" s="58"/>
      <c r="H257" s="55"/>
      <c r="I257" s="55"/>
      <c r="J257" s="55"/>
      <c r="K257" s="59"/>
      <c r="L257" s="55"/>
      <c r="M257" s="55"/>
      <c r="N257" s="60"/>
    </row>
    <row r="258" spans="1:14" s="23" customFormat="1" ht="21" customHeight="1">
      <c r="A258" s="480" t="s">
        <v>259</v>
      </c>
      <c r="B258" s="480"/>
      <c r="C258" s="480"/>
      <c r="D258" s="480"/>
      <c r="E258" s="480"/>
      <c r="F258" s="480"/>
      <c r="G258" s="480"/>
      <c r="H258" s="480"/>
      <c r="I258" s="480"/>
      <c r="J258" s="480"/>
      <c r="K258" s="480"/>
      <c r="L258" s="480"/>
      <c r="M258" s="480"/>
      <c r="N258" s="480"/>
    </row>
    <row r="259" spans="1:14" s="23" customFormat="1" ht="58.5">
      <c r="A259" s="481" t="s">
        <v>31</v>
      </c>
      <c r="B259" s="61" t="s">
        <v>260</v>
      </c>
      <c r="C259" s="62"/>
      <c r="D259" s="63"/>
      <c r="E259" s="62"/>
      <c r="F259" s="62"/>
      <c r="G259" s="62"/>
      <c r="H259" s="62"/>
      <c r="I259" s="62"/>
      <c r="J259" s="64"/>
      <c r="K259" s="65"/>
      <c r="L259" s="66"/>
      <c r="M259" s="66"/>
      <c r="N259" s="67"/>
    </row>
    <row r="260" spans="1:14" s="23" customFormat="1" ht="20.25">
      <c r="A260" s="481"/>
      <c r="B260" s="68" t="s">
        <v>33</v>
      </c>
      <c r="C260" s="69"/>
      <c r="D260" s="70"/>
      <c r="E260" s="69"/>
      <c r="F260" s="69"/>
      <c r="G260" s="69">
        <v>1</v>
      </c>
      <c r="H260" s="69"/>
      <c r="I260" s="69"/>
      <c r="J260" s="71"/>
      <c r="K260" s="72"/>
      <c r="L260" s="69"/>
      <c r="M260" s="69"/>
      <c r="N260" s="73"/>
    </row>
    <row r="261" spans="1:14" s="23" customFormat="1" ht="19.5" customHeight="1">
      <c r="A261" s="74"/>
      <c r="B261" s="75" t="s">
        <v>34</v>
      </c>
      <c r="C261" s="476" t="s">
        <v>35</v>
      </c>
      <c r="D261" s="476"/>
      <c r="E261" s="476"/>
      <c r="F261" s="476"/>
      <c r="G261" s="476"/>
      <c r="H261" s="476"/>
      <c r="I261" s="476"/>
      <c r="J261" s="476"/>
      <c r="K261" s="477"/>
      <c r="L261" s="477"/>
      <c r="M261" s="477"/>
      <c r="N261" s="477"/>
    </row>
    <row r="262" spans="1:14" s="23" customFormat="1" ht="22.5" customHeight="1">
      <c r="A262" s="478" t="s">
        <v>36</v>
      </c>
      <c r="B262" s="451" t="s">
        <v>261</v>
      </c>
      <c r="C262" s="413"/>
      <c r="D262" s="77" t="s">
        <v>38</v>
      </c>
      <c r="E262" s="78"/>
      <c r="F262" s="78"/>
      <c r="G262" s="156">
        <f>SUM(G263:G265)</f>
        <v>4.41</v>
      </c>
      <c r="H262" s="78"/>
      <c r="I262" s="78"/>
      <c r="J262" s="541" t="s">
        <v>262</v>
      </c>
      <c r="K262" s="79">
        <f>SUM(K263:K265)</f>
        <v>0</v>
      </c>
      <c r="L262" s="78">
        <f>SUM(L263:L265)</f>
        <v>0</v>
      </c>
      <c r="M262" s="78">
        <f>SUM(M263:M265)</f>
        <v>0</v>
      </c>
      <c r="N262" s="80">
        <f>E262+H262+I262+K262+L262+M262</f>
        <v>0</v>
      </c>
    </row>
    <row r="263" spans="1:14" s="23" customFormat="1" ht="23.25">
      <c r="A263" s="478"/>
      <c r="B263" s="451"/>
      <c r="C263" s="188"/>
      <c r="D263" s="81" t="s">
        <v>24</v>
      </c>
      <c r="E263" s="82"/>
      <c r="F263" s="82"/>
      <c r="G263" s="414">
        <v>4.07</v>
      </c>
      <c r="H263" s="83"/>
      <c r="I263" s="83"/>
      <c r="J263" s="541"/>
      <c r="K263" s="84"/>
      <c r="L263" s="85"/>
      <c r="M263" s="85"/>
      <c r="N263" s="86">
        <f>E263+H263+I263+K263+L263+M263</f>
        <v>0</v>
      </c>
    </row>
    <row r="264" spans="1:14" s="23" customFormat="1" ht="23.25">
      <c r="A264" s="478"/>
      <c r="B264" s="451"/>
      <c r="C264" s="188"/>
      <c r="D264" s="81" t="s">
        <v>25</v>
      </c>
      <c r="E264" s="82"/>
      <c r="F264" s="82"/>
      <c r="G264" s="414">
        <v>0.33</v>
      </c>
      <c r="H264" s="83"/>
      <c r="I264" s="83"/>
      <c r="J264" s="541"/>
      <c r="K264" s="84"/>
      <c r="L264" s="85"/>
      <c r="M264" s="85"/>
      <c r="N264" s="86">
        <f>E264+H264+I264+K264+L264+M264</f>
        <v>0</v>
      </c>
    </row>
    <row r="265" spans="1:14" s="23" customFormat="1" ht="22.5">
      <c r="A265" s="478"/>
      <c r="B265" s="451"/>
      <c r="C265" s="415"/>
      <c r="D265" s="81" t="s">
        <v>26</v>
      </c>
      <c r="E265" s="82"/>
      <c r="F265" s="82"/>
      <c r="G265" s="414">
        <v>0.01</v>
      </c>
      <c r="H265" s="416"/>
      <c r="I265" s="416"/>
      <c r="J265" s="541"/>
      <c r="K265" s="84"/>
      <c r="L265" s="85"/>
      <c r="M265" s="85"/>
      <c r="N265" s="80">
        <f>E265+H265+I265+K265+L265+M265</f>
        <v>0</v>
      </c>
    </row>
    <row r="266" spans="1:14" s="23" customFormat="1" ht="40.5">
      <c r="A266" s="471" t="str">
        <f>E257</f>
        <v>X</v>
      </c>
      <c r="B266" s="112" t="s">
        <v>63</v>
      </c>
      <c r="C266" s="472"/>
      <c r="D266" s="113" t="s">
        <v>23</v>
      </c>
      <c r="E266" s="114"/>
      <c r="F266" s="114"/>
      <c r="G266" s="114">
        <f>G267+G268+G269</f>
        <v>4.41</v>
      </c>
      <c r="H266" s="114"/>
      <c r="I266" s="114"/>
      <c r="J266" s="473"/>
      <c r="K266" s="116">
        <f>K267+K268+K269</f>
        <v>0</v>
      </c>
      <c r="L266" s="114">
        <f>L267+L268+L269</f>
        <v>0</v>
      </c>
      <c r="M266" s="114">
        <f>M267+M268+M269</f>
        <v>0</v>
      </c>
      <c r="N266" s="117">
        <f>N267+N268+N269</f>
        <v>0</v>
      </c>
    </row>
    <row r="267" spans="1:14" s="23" customFormat="1" ht="20.25">
      <c r="A267" s="471"/>
      <c r="B267" s="474" t="str">
        <f>F257</f>
        <v>КУЛЬТУРА</v>
      </c>
      <c r="C267" s="472"/>
      <c r="D267" s="118" t="s">
        <v>24</v>
      </c>
      <c r="E267" s="119"/>
      <c r="F267" s="119"/>
      <c r="G267" s="119">
        <f>G263</f>
        <v>4.07</v>
      </c>
      <c r="H267" s="119"/>
      <c r="I267" s="119"/>
      <c r="J267" s="473"/>
      <c r="K267" s="120"/>
      <c r="L267" s="121"/>
      <c r="M267" s="121"/>
      <c r="N267" s="122">
        <f>E267+H267+I267+K267+L267+M267</f>
        <v>0</v>
      </c>
    </row>
    <row r="268" spans="1:14" s="23" customFormat="1" ht="20.25">
      <c r="A268" s="471"/>
      <c r="B268" s="474"/>
      <c r="C268" s="472"/>
      <c r="D268" s="118" t="s">
        <v>25</v>
      </c>
      <c r="E268" s="119"/>
      <c r="F268" s="119"/>
      <c r="G268" s="119">
        <f>G264</f>
        <v>0.33</v>
      </c>
      <c r="H268" s="119"/>
      <c r="I268" s="119"/>
      <c r="J268" s="473"/>
      <c r="K268" s="120"/>
      <c r="L268" s="121"/>
      <c r="M268" s="121"/>
      <c r="N268" s="122">
        <f>E268+H268+I268+K268+L268+M268</f>
        <v>0</v>
      </c>
    </row>
    <row r="269" spans="1:14" s="23" customFormat="1" ht="20.25">
      <c r="A269" s="471"/>
      <c r="B269" s="474"/>
      <c r="C269" s="472"/>
      <c r="D269" s="124" t="s">
        <v>26</v>
      </c>
      <c r="E269" s="153"/>
      <c r="F269" s="153"/>
      <c r="G269" s="119">
        <f>G265</f>
        <v>0.01</v>
      </c>
      <c r="H269" s="115"/>
      <c r="I269" s="115"/>
      <c r="J269" s="473"/>
      <c r="K269" s="120"/>
      <c r="L269" s="417"/>
      <c r="M269" s="417"/>
      <c r="N269" s="418">
        <f>E269+H269+I269+K269+L269+M269</f>
        <v>0</v>
      </c>
    </row>
    <row r="270" spans="1:14" s="23" customFormat="1" ht="48.75" customHeight="1">
      <c r="A270" s="54"/>
      <c r="B270" s="55"/>
      <c r="C270" s="55"/>
      <c r="D270" s="55"/>
      <c r="E270" s="56" t="s">
        <v>120</v>
      </c>
      <c r="F270" s="57" t="s">
        <v>121</v>
      </c>
      <c r="G270" s="58"/>
      <c r="H270" s="55"/>
      <c r="I270" s="55"/>
      <c r="J270" s="55"/>
      <c r="K270" s="59"/>
      <c r="L270" s="55"/>
      <c r="M270" s="55"/>
      <c r="N270" s="60"/>
    </row>
    <row r="271" spans="1:14" s="23" customFormat="1" ht="21" customHeight="1">
      <c r="A271" s="480" t="s">
        <v>102</v>
      </c>
      <c r="B271" s="480"/>
      <c r="C271" s="480"/>
      <c r="D271" s="480"/>
      <c r="E271" s="480"/>
      <c r="F271" s="480"/>
      <c r="G271" s="480"/>
      <c r="H271" s="480"/>
      <c r="I271" s="480"/>
      <c r="J271" s="480"/>
      <c r="K271" s="480"/>
      <c r="L271" s="480"/>
      <c r="M271" s="480"/>
      <c r="N271" s="480"/>
    </row>
    <row r="272" spans="1:14" s="23" customFormat="1" ht="19.5">
      <c r="A272" s="481" t="s">
        <v>31</v>
      </c>
      <c r="B272" s="61" t="s">
        <v>103</v>
      </c>
      <c r="C272" s="62"/>
      <c r="D272" s="63"/>
      <c r="E272" s="62"/>
      <c r="F272" s="62"/>
      <c r="G272" s="62"/>
      <c r="H272" s="62"/>
      <c r="I272" s="62"/>
      <c r="J272" s="64"/>
      <c r="K272" s="65"/>
      <c r="L272" s="66"/>
      <c r="M272" s="66"/>
      <c r="N272" s="67"/>
    </row>
    <row r="273" spans="1:14" s="23" customFormat="1" ht="20.25">
      <c r="A273" s="481"/>
      <c r="B273" s="68" t="s">
        <v>12</v>
      </c>
      <c r="C273" s="69"/>
      <c r="D273" s="70"/>
      <c r="E273" s="69"/>
      <c r="F273" s="69"/>
      <c r="G273" s="69"/>
      <c r="H273" s="69"/>
      <c r="I273" s="69"/>
      <c r="J273" s="71"/>
      <c r="K273" s="72"/>
      <c r="L273" s="69"/>
      <c r="M273" s="69"/>
      <c r="N273" s="73"/>
    </row>
    <row r="274" spans="1:14" s="23" customFormat="1" ht="19.5" customHeight="1">
      <c r="A274" s="74"/>
      <c r="B274" s="75" t="s">
        <v>34</v>
      </c>
      <c r="C274" s="476" t="s">
        <v>35</v>
      </c>
      <c r="D274" s="476"/>
      <c r="E274" s="476"/>
      <c r="F274" s="476"/>
      <c r="G274" s="476"/>
      <c r="H274" s="476"/>
      <c r="I274" s="476"/>
      <c r="J274" s="476"/>
      <c r="K274" s="477"/>
      <c r="L274" s="477"/>
      <c r="M274" s="477"/>
      <c r="N274" s="477"/>
    </row>
    <row r="275" spans="1:14" s="23" customFormat="1" ht="22.5" customHeight="1">
      <c r="A275" s="478" t="s">
        <v>36</v>
      </c>
      <c r="B275" s="451" t="s">
        <v>107</v>
      </c>
      <c r="C275" s="413"/>
      <c r="D275" s="77" t="s">
        <v>38</v>
      </c>
      <c r="E275" s="78"/>
      <c r="F275" s="78"/>
      <c r="G275" s="156">
        <f>SUM(G276:G278)</f>
        <v>0</v>
      </c>
      <c r="H275" s="78"/>
      <c r="I275" s="78"/>
      <c r="J275" s="538"/>
      <c r="K275" s="79">
        <f>SUM(K276:K278)</f>
        <v>0</v>
      </c>
      <c r="L275" s="78">
        <f>SUM(L276:L278)</f>
        <v>0</v>
      </c>
      <c r="M275" s="78">
        <f>SUM(M276:M278)</f>
        <v>0</v>
      </c>
      <c r="N275" s="80">
        <f>E275+H275+I275+K275+L275+M275</f>
        <v>0</v>
      </c>
    </row>
    <row r="276" spans="1:14" s="23" customFormat="1" ht="23.25">
      <c r="A276" s="478"/>
      <c r="B276" s="451"/>
      <c r="C276" s="188"/>
      <c r="D276" s="81" t="s">
        <v>24</v>
      </c>
      <c r="E276" s="82"/>
      <c r="F276" s="82"/>
      <c r="G276" s="414"/>
      <c r="H276" s="83"/>
      <c r="I276" s="83"/>
      <c r="J276" s="538"/>
      <c r="K276" s="84"/>
      <c r="L276" s="85"/>
      <c r="M276" s="85"/>
      <c r="N276" s="86">
        <f>E276+H276+I276+K276+L276+M276</f>
        <v>0</v>
      </c>
    </row>
    <row r="277" spans="1:14" s="23" customFormat="1" ht="23.25">
      <c r="A277" s="478"/>
      <c r="B277" s="451"/>
      <c r="C277" s="188"/>
      <c r="D277" s="81" t="s">
        <v>25</v>
      </c>
      <c r="E277" s="82"/>
      <c r="F277" s="82"/>
      <c r="G277" s="414"/>
      <c r="H277" s="83"/>
      <c r="I277" s="83"/>
      <c r="J277" s="538"/>
      <c r="K277" s="84"/>
      <c r="L277" s="85"/>
      <c r="M277" s="85"/>
      <c r="N277" s="86">
        <f>E277+H277+I277+K277+L277+M277</f>
        <v>0</v>
      </c>
    </row>
    <row r="278" spans="1:14" s="23" customFormat="1" ht="22.5">
      <c r="A278" s="478"/>
      <c r="B278" s="451"/>
      <c r="C278" s="415"/>
      <c r="D278" s="81" t="s">
        <v>26</v>
      </c>
      <c r="E278" s="82"/>
      <c r="F278" s="82"/>
      <c r="G278" s="414"/>
      <c r="H278" s="416"/>
      <c r="I278" s="416"/>
      <c r="J278" s="538"/>
      <c r="K278" s="84"/>
      <c r="L278" s="85"/>
      <c r="M278" s="85"/>
      <c r="N278" s="80">
        <f>E278+H278+I278+K278+L278+M278</f>
        <v>0</v>
      </c>
    </row>
    <row r="279" spans="1:14" s="23" customFormat="1" ht="19.5">
      <c r="A279" s="470" t="s">
        <v>55</v>
      </c>
      <c r="B279" s="100" t="s">
        <v>103</v>
      </c>
      <c r="C279" s="163"/>
      <c r="D279" s="164"/>
      <c r="E279" s="103"/>
      <c r="F279" s="103"/>
      <c r="G279" s="103"/>
      <c r="H279" s="103"/>
      <c r="I279" s="103"/>
      <c r="J279" s="104"/>
      <c r="K279" s="165"/>
      <c r="L279" s="85"/>
      <c r="M279" s="85"/>
      <c r="N279" s="105"/>
    </row>
    <row r="280" spans="1:14" s="23" customFormat="1" ht="20.25">
      <c r="A280" s="470"/>
      <c r="B280" s="68" t="s">
        <v>12</v>
      </c>
      <c r="C280" s="69"/>
      <c r="D280" s="70"/>
      <c r="E280" s="69"/>
      <c r="F280" s="69"/>
      <c r="G280" s="69"/>
      <c r="H280" s="69"/>
      <c r="I280" s="69"/>
      <c r="J280" s="71"/>
      <c r="K280" s="72"/>
      <c r="L280" s="69"/>
      <c r="M280" s="69"/>
      <c r="N280" s="73"/>
    </row>
    <row r="281" spans="1:14" s="23" customFormat="1" ht="19.5" customHeight="1">
      <c r="A281" s="74"/>
      <c r="B281" s="75" t="s">
        <v>34</v>
      </c>
      <c r="C281" s="476" t="s">
        <v>35</v>
      </c>
      <c r="D281" s="476"/>
      <c r="E281" s="476"/>
      <c r="F281" s="476"/>
      <c r="G281" s="476"/>
      <c r="H281" s="476"/>
      <c r="I281" s="476"/>
      <c r="J281" s="476"/>
      <c r="K281" s="477"/>
      <c r="L281" s="477"/>
      <c r="M281" s="477"/>
      <c r="N281" s="477"/>
    </row>
    <row r="282" spans="1:14" s="23" customFormat="1" ht="22.5" customHeight="1">
      <c r="A282" s="503" t="s">
        <v>57</v>
      </c>
      <c r="B282" s="451" t="s">
        <v>107</v>
      </c>
      <c r="C282" s="413"/>
      <c r="D282" s="77" t="s">
        <v>38</v>
      </c>
      <c r="E282" s="78"/>
      <c r="F282" s="78"/>
      <c r="G282" s="156">
        <f>SUM(G283:G285)</f>
        <v>0</v>
      </c>
      <c r="H282" s="78"/>
      <c r="I282" s="78"/>
      <c r="J282" s="538"/>
      <c r="K282" s="79">
        <f>SUM(K283:K285)</f>
        <v>0</v>
      </c>
      <c r="L282" s="78">
        <f>SUM(L283:L285)</f>
        <v>0</v>
      </c>
      <c r="M282" s="78">
        <f>SUM(M283:M285)</f>
        <v>0</v>
      </c>
      <c r="N282" s="80">
        <f>E282+H282+I282+K282+L282+M282</f>
        <v>0</v>
      </c>
    </row>
    <row r="283" spans="1:14" s="23" customFormat="1" ht="23.25">
      <c r="A283" s="503"/>
      <c r="B283" s="451"/>
      <c r="C283" s="188"/>
      <c r="D283" s="81" t="s">
        <v>24</v>
      </c>
      <c r="E283" s="82"/>
      <c r="F283" s="82"/>
      <c r="G283" s="414"/>
      <c r="H283" s="83"/>
      <c r="I283" s="83"/>
      <c r="J283" s="538"/>
      <c r="K283" s="84"/>
      <c r="L283" s="85"/>
      <c r="M283" s="85"/>
      <c r="N283" s="86">
        <f>E283+H283+I283+K283+L283+M283</f>
        <v>0</v>
      </c>
    </row>
    <row r="284" spans="1:14" s="23" customFormat="1" ht="23.25">
      <c r="A284" s="503"/>
      <c r="B284" s="451"/>
      <c r="C284" s="188"/>
      <c r="D284" s="81" t="s">
        <v>25</v>
      </c>
      <c r="E284" s="82"/>
      <c r="F284" s="82"/>
      <c r="G284" s="414"/>
      <c r="H284" s="83"/>
      <c r="I284" s="83"/>
      <c r="J284" s="538"/>
      <c r="K284" s="84"/>
      <c r="L284" s="85"/>
      <c r="M284" s="85"/>
      <c r="N284" s="86">
        <f>E284+H284+I284+K284+L284+M284</f>
        <v>0</v>
      </c>
    </row>
    <row r="285" spans="1:14" s="23" customFormat="1" ht="22.5">
      <c r="A285" s="503"/>
      <c r="B285" s="451"/>
      <c r="C285" s="415"/>
      <c r="D285" s="81" t="s">
        <v>26</v>
      </c>
      <c r="E285" s="82"/>
      <c r="F285" s="82"/>
      <c r="G285" s="414"/>
      <c r="H285" s="416"/>
      <c r="I285" s="416"/>
      <c r="J285" s="538"/>
      <c r="K285" s="84"/>
      <c r="L285" s="85"/>
      <c r="M285" s="85"/>
      <c r="N285" s="80">
        <f>E285+H285+I285+K285+L285+M285</f>
        <v>0</v>
      </c>
    </row>
    <row r="286" spans="1:14" s="23" customFormat="1" ht="39">
      <c r="A286" s="419" t="s">
        <v>253</v>
      </c>
      <c r="B286" s="420" t="s">
        <v>254</v>
      </c>
      <c r="C286" s="421"/>
      <c r="D286" s="422"/>
      <c r="E286" s="423"/>
      <c r="F286" s="423"/>
      <c r="G286" s="423"/>
      <c r="H286" s="423"/>
      <c r="I286" s="423"/>
      <c r="J286" s="424"/>
      <c r="K286" s="425"/>
      <c r="L286" s="426"/>
      <c r="M286" s="426"/>
      <c r="N286" s="427"/>
    </row>
    <row r="287" spans="1:14" s="23" customFormat="1" ht="21" customHeight="1">
      <c r="A287" s="482" t="s">
        <v>255</v>
      </c>
      <c r="B287" s="482"/>
      <c r="C287" s="482"/>
      <c r="D287" s="482"/>
      <c r="E287" s="482"/>
      <c r="F287" s="482"/>
      <c r="G287" s="482"/>
      <c r="H287" s="482"/>
      <c r="I287" s="482"/>
      <c r="J287" s="482"/>
      <c r="K287" s="482"/>
      <c r="L287" s="482"/>
      <c r="M287" s="482"/>
      <c r="N287" s="482"/>
    </row>
    <row r="288" spans="1:14" s="23" customFormat="1" ht="19.5">
      <c r="A288" s="483" t="s">
        <v>31</v>
      </c>
      <c r="B288" s="61" t="s">
        <v>103</v>
      </c>
      <c r="C288" s="168"/>
      <c r="D288" s="169"/>
      <c r="E288" s="168"/>
      <c r="F288" s="168"/>
      <c r="G288" s="168"/>
      <c r="H288" s="168"/>
      <c r="I288" s="168"/>
      <c r="J288" s="170"/>
      <c r="K288" s="171"/>
      <c r="L288" s="172"/>
      <c r="M288" s="172"/>
      <c r="N288" s="173"/>
    </row>
    <row r="289" spans="1:14" s="23" customFormat="1" ht="20.25">
      <c r="A289" s="483"/>
      <c r="B289" s="132" t="s">
        <v>12</v>
      </c>
      <c r="C289" s="174"/>
      <c r="D289" s="175"/>
      <c r="E289" s="174"/>
      <c r="F289" s="174"/>
      <c r="G289" s="174"/>
      <c r="H289" s="174"/>
      <c r="I289" s="174"/>
      <c r="J289" s="176"/>
      <c r="K289" s="177"/>
      <c r="L289" s="178"/>
      <c r="M289" s="178"/>
      <c r="N289" s="179"/>
    </row>
    <row r="290" spans="1:14" s="23" customFormat="1" ht="19.5" customHeight="1">
      <c r="A290" s="180"/>
      <c r="B290" s="181" t="s">
        <v>34</v>
      </c>
      <c r="C290" s="484" t="s">
        <v>35</v>
      </c>
      <c r="D290" s="484"/>
      <c r="E290" s="484"/>
      <c r="F290" s="484"/>
      <c r="G290" s="484"/>
      <c r="H290" s="484"/>
      <c r="I290" s="484"/>
      <c r="J290" s="484"/>
      <c r="K290" s="477"/>
      <c r="L290" s="477"/>
      <c r="M290" s="477"/>
      <c r="N290" s="477"/>
    </row>
    <row r="291" spans="1:14" s="23" customFormat="1" ht="22.5" customHeight="1">
      <c r="A291" s="487" t="s">
        <v>36</v>
      </c>
      <c r="B291" s="485" t="s">
        <v>107</v>
      </c>
      <c r="C291" s="413"/>
      <c r="D291" s="77" t="s">
        <v>38</v>
      </c>
      <c r="E291" s="78"/>
      <c r="F291" s="78"/>
      <c r="G291" s="156">
        <f>SUM(G292:G294)</f>
        <v>0</v>
      </c>
      <c r="H291" s="78"/>
      <c r="I291" s="78"/>
      <c r="J291" s="538"/>
      <c r="K291" s="79">
        <f>SUM(K292:K294)</f>
        <v>0</v>
      </c>
      <c r="L291" s="78">
        <f>SUM(L292:L294)</f>
        <v>0</v>
      </c>
      <c r="M291" s="78">
        <f>SUM(M292:M294)</f>
        <v>0</v>
      </c>
      <c r="N291" s="80">
        <f>E291+H291+I291+K291+L291+M291</f>
        <v>0</v>
      </c>
    </row>
    <row r="292" spans="1:14" s="23" customFormat="1" ht="23.25">
      <c r="A292" s="487"/>
      <c r="B292" s="485"/>
      <c r="C292" s="188"/>
      <c r="D292" s="81" t="s">
        <v>24</v>
      </c>
      <c r="E292" s="82"/>
      <c r="F292" s="82"/>
      <c r="G292" s="414"/>
      <c r="H292" s="83"/>
      <c r="I292" s="83"/>
      <c r="J292" s="538"/>
      <c r="K292" s="84"/>
      <c r="L292" s="85"/>
      <c r="M292" s="85"/>
      <c r="N292" s="86">
        <f>E292+H292+I292+K292+L292+M292</f>
        <v>0</v>
      </c>
    </row>
    <row r="293" spans="1:14" s="23" customFormat="1" ht="23.25">
      <c r="A293" s="487"/>
      <c r="B293" s="485"/>
      <c r="C293" s="188"/>
      <c r="D293" s="81" t="s">
        <v>25</v>
      </c>
      <c r="E293" s="82"/>
      <c r="F293" s="82"/>
      <c r="G293" s="414"/>
      <c r="H293" s="83"/>
      <c r="I293" s="83"/>
      <c r="J293" s="538"/>
      <c r="K293" s="84"/>
      <c r="L293" s="85"/>
      <c r="M293" s="85"/>
      <c r="N293" s="86">
        <f>E293+H293+I293+K293+L293+M293</f>
        <v>0</v>
      </c>
    </row>
    <row r="294" spans="1:14" s="23" customFormat="1" ht="22.5">
      <c r="A294" s="487"/>
      <c r="B294" s="485"/>
      <c r="C294" s="415"/>
      <c r="D294" s="81" t="s">
        <v>26</v>
      </c>
      <c r="E294" s="82"/>
      <c r="F294" s="82"/>
      <c r="G294" s="414"/>
      <c r="H294" s="416"/>
      <c r="I294" s="416"/>
      <c r="J294" s="538"/>
      <c r="K294" s="84"/>
      <c r="L294" s="85"/>
      <c r="M294" s="85"/>
      <c r="N294" s="80">
        <f>E294+H294+I294+K294+L294+M294</f>
        <v>0</v>
      </c>
    </row>
    <row r="295" spans="1:14" s="23" customFormat="1" ht="40.5">
      <c r="A295" s="471" t="str">
        <f>E270</f>
        <v>XI</v>
      </c>
      <c r="B295" s="112" t="s">
        <v>63</v>
      </c>
      <c r="C295" s="472"/>
      <c r="D295" s="113" t="s">
        <v>23</v>
      </c>
      <c r="E295" s="114"/>
      <c r="F295" s="114"/>
      <c r="G295" s="114">
        <f>G296+G297+G298</f>
        <v>0</v>
      </c>
      <c r="H295" s="114"/>
      <c r="I295" s="114"/>
      <c r="J295" s="473"/>
      <c r="K295" s="116">
        <f>K296+K297+K298</f>
        <v>0</v>
      </c>
      <c r="L295" s="114">
        <f>L296+L297+L298</f>
        <v>0</v>
      </c>
      <c r="M295" s="114">
        <f>M296+M297+M298</f>
        <v>0</v>
      </c>
      <c r="N295" s="117">
        <f>N296+N297+N298</f>
        <v>0</v>
      </c>
    </row>
    <row r="296" spans="1:14" s="23" customFormat="1" ht="20.25">
      <c r="A296" s="471"/>
      <c r="B296" s="474" t="str">
        <f>F270</f>
        <v>МАЛОЕ И СРЕДНЕЕ ПРЕДПРИНИМАТЕЛЬСТВО</v>
      </c>
      <c r="C296" s="472"/>
      <c r="D296" s="118" t="s">
        <v>24</v>
      </c>
      <c r="E296" s="119"/>
      <c r="F296" s="119"/>
      <c r="G296" s="119"/>
      <c r="H296" s="119"/>
      <c r="I296" s="119"/>
      <c r="J296" s="473"/>
      <c r="K296" s="120"/>
      <c r="L296" s="121"/>
      <c r="M296" s="121"/>
      <c r="N296" s="122">
        <f>E296+H296+I296+K296+L296+M296</f>
        <v>0</v>
      </c>
    </row>
    <row r="297" spans="1:14" s="23" customFormat="1" ht="20.25">
      <c r="A297" s="471"/>
      <c r="B297" s="474"/>
      <c r="C297" s="472"/>
      <c r="D297" s="118" t="s">
        <v>25</v>
      </c>
      <c r="E297" s="119"/>
      <c r="F297" s="119"/>
      <c r="G297" s="119"/>
      <c r="H297" s="119"/>
      <c r="I297" s="119"/>
      <c r="J297" s="473"/>
      <c r="K297" s="120"/>
      <c r="L297" s="121"/>
      <c r="M297" s="121"/>
      <c r="N297" s="122">
        <f>E297+H297+I297+K297+L297+M297</f>
        <v>0</v>
      </c>
    </row>
    <row r="298" spans="1:14" s="23" customFormat="1" ht="20.25">
      <c r="A298" s="471"/>
      <c r="B298" s="474"/>
      <c r="C298" s="472"/>
      <c r="D298" s="124" t="s">
        <v>26</v>
      </c>
      <c r="E298" s="153"/>
      <c r="F298" s="153"/>
      <c r="G298" s="153"/>
      <c r="H298" s="115"/>
      <c r="I298" s="115"/>
      <c r="J298" s="473"/>
      <c r="K298" s="120"/>
      <c r="L298" s="417"/>
      <c r="M298" s="417"/>
      <c r="N298" s="418">
        <f>E298+H298+I298+K298+L298+M298</f>
        <v>0</v>
      </c>
    </row>
    <row r="299" spans="1:14" s="23" customFormat="1" ht="44.25" customHeight="1">
      <c r="A299" s="54"/>
      <c r="B299" s="55"/>
      <c r="C299" s="55"/>
      <c r="D299" s="55"/>
      <c r="E299" s="56" t="s">
        <v>133</v>
      </c>
      <c r="F299" s="57" t="s">
        <v>134</v>
      </c>
      <c r="G299" s="58"/>
      <c r="H299" s="55"/>
      <c r="I299" s="55"/>
      <c r="J299" s="55"/>
      <c r="K299" s="59"/>
      <c r="L299" s="55"/>
      <c r="M299" s="55"/>
      <c r="N299" s="60"/>
    </row>
    <row r="300" spans="1:14" s="23" customFormat="1" ht="21" customHeight="1">
      <c r="A300" s="480" t="s">
        <v>102</v>
      </c>
      <c r="B300" s="480"/>
      <c r="C300" s="480"/>
      <c r="D300" s="480"/>
      <c r="E300" s="480"/>
      <c r="F300" s="480"/>
      <c r="G300" s="480"/>
      <c r="H300" s="480"/>
      <c r="I300" s="480"/>
      <c r="J300" s="480"/>
      <c r="K300" s="480"/>
      <c r="L300" s="480"/>
      <c r="M300" s="480"/>
      <c r="N300" s="480"/>
    </row>
    <row r="301" spans="1:14" s="23" customFormat="1" ht="19.5">
      <c r="A301" s="481" t="s">
        <v>31</v>
      </c>
      <c r="B301" s="61" t="s">
        <v>103</v>
      </c>
      <c r="C301" s="62"/>
      <c r="D301" s="63"/>
      <c r="E301" s="62"/>
      <c r="F301" s="62"/>
      <c r="G301" s="62"/>
      <c r="H301" s="62"/>
      <c r="I301" s="62"/>
      <c r="J301" s="64"/>
      <c r="K301" s="65"/>
      <c r="L301" s="66"/>
      <c r="M301" s="66"/>
      <c r="N301" s="67"/>
    </row>
    <row r="302" spans="1:14" s="23" customFormat="1" ht="20.25">
      <c r="A302" s="481"/>
      <c r="B302" s="68" t="s">
        <v>12</v>
      </c>
      <c r="C302" s="69"/>
      <c r="D302" s="70"/>
      <c r="E302" s="69"/>
      <c r="F302" s="69"/>
      <c r="G302" s="69"/>
      <c r="H302" s="69"/>
      <c r="I302" s="69"/>
      <c r="J302" s="71"/>
      <c r="K302" s="72"/>
      <c r="L302" s="69"/>
      <c r="M302" s="69"/>
      <c r="N302" s="73"/>
    </row>
    <row r="303" spans="1:14" s="23" customFormat="1" ht="19.5" customHeight="1">
      <c r="A303" s="74"/>
      <c r="B303" s="75" t="s">
        <v>34</v>
      </c>
      <c r="C303" s="476" t="s">
        <v>35</v>
      </c>
      <c r="D303" s="476"/>
      <c r="E303" s="476"/>
      <c r="F303" s="476"/>
      <c r="G303" s="476"/>
      <c r="H303" s="476"/>
      <c r="I303" s="476"/>
      <c r="J303" s="476"/>
      <c r="K303" s="477"/>
      <c r="L303" s="477"/>
      <c r="M303" s="477"/>
      <c r="N303" s="477"/>
    </row>
    <row r="304" spans="1:14" s="23" customFormat="1" ht="22.5" customHeight="1">
      <c r="A304" s="478" t="s">
        <v>36</v>
      </c>
      <c r="B304" s="451" t="s">
        <v>107</v>
      </c>
      <c r="C304" s="413"/>
      <c r="D304" s="77" t="s">
        <v>38</v>
      </c>
      <c r="E304" s="78"/>
      <c r="F304" s="78"/>
      <c r="G304" s="156">
        <f>SUM(G305:G307)</f>
        <v>0</v>
      </c>
      <c r="H304" s="78"/>
      <c r="I304" s="78"/>
      <c r="J304" s="538"/>
      <c r="K304" s="79">
        <f>SUM(K305:K307)</f>
        <v>0</v>
      </c>
      <c r="L304" s="78">
        <f>SUM(L305:L307)</f>
        <v>0</v>
      </c>
      <c r="M304" s="78">
        <f>SUM(M305:M307)</f>
        <v>0</v>
      </c>
      <c r="N304" s="80">
        <f>E304+H304+I304+K304+L304+M304</f>
        <v>0</v>
      </c>
    </row>
    <row r="305" spans="1:14" s="23" customFormat="1" ht="23.25">
      <c r="A305" s="478"/>
      <c r="B305" s="451"/>
      <c r="C305" s="188"/>
      <c r="D305" s="81" t="s">
        <v>24</v>
      </c>
      <c r="E305" s="82"/>
      <c r="F305" s="82"/>
      <c r="G305" s="414"/>
      <c r="H305" s="83"/>
      <c r="I305" s="83"/>
      <c r="J305" s="538"/>
      <c r="K305" s="84"/>
      <c r="L305" s="85"/>
      <c r="M305" s="85"/>
      <c r="N305" s="86">
        <f>E305+H305+I305+K305+L305+M305</f>
        <v>0</v>
      </c>
    </row>
    <row r="306" spans="1:14" s="23" customFormat="1" ht="23.25">
      <c r="A306" s="478"/>
      <c r="B306" s="451"/>
      <c r="C306" s="188"/>
      <c r="D306" s="81" t="s">
        <v>25</v>
      </c>
      <c r="E306" s="82"/>
      <c r="F306" s="82"/>
      <c r="G306" s="414"/>
      <c r="H306" s="83"/>
      <c r="I306" s="83"/>
      <c r="J306" s="538"/>
      <c r="K306" s="84"/>
      <c r="L306" s="85"/>
      <c r="M306" s="85"/>
      <c r="N306" s="86">
        <f>E306+H306+I306+K306+L306+M306</f>
        <v>0</v>
      </c>
    </row>
    <row r="307" spans="1:14" s="23" customFormat="1" ht="22.5">
      <c r="A307" s="478"/>
      <c r="B307" s="451"/>
      <c r="C307" s="415"/>
      <c r="D307" s="81" t="s">
        <v>26</v>
      </c>
      <c r="E307" s="82"/>
      <c r="F307" s="82"/>
      <c r="G307" s="414"/>
      <c r="H307" s="416"/>
      <c r="I307" s="416"/>
      <c r="J307" s="538"/>
      <c r="K307" s="84"/>
      <c r="L307" s="85"/>
      <c r="M307" s="85"/>
      <c r="N307" s="80">
        <f>E307+H307+I307+K307+L307+M307</f>
        <v>0</v>
      </c>
    </row>
    <row r="308" spans="1:14" s="23" customFormat="1" ht="19.5">
      <c r="A308" s="470" t="s">
        <v>55</v>
      </c>
      <c r="B308" s="100" t="s">
        <v>103</v>
      </c>
      <c r="C308" s="163"/>
      <c r="D308" s="164"/>
      <c r="E308" s="103"/>
      <c r="F308" s="103"/>
      <c r="G308" s="103"/>
      <c r="H308" s="103"/>
      <c r="I308" s="103"/>
      <c r="J308" s="104"/>
      <c r="K308" s="165"/>
      <c r="L308" s="85"/>
      <c r="M308" s="85"/>
      <c r="N308" s="105"/>
    </row>
    <row r="309" spans="1:14" s="23" customFormat="1" ht="20.25">
      <c r="A309" s="470"/>
      <c r="B309" s="68" t="s">
        <v>12</v>
      </c>
      <c r="C309" s="69"/>
      <c r="D309" s="70"/>
      <c r="E309" s="69"/>
      <c r="F309" s="69"/>
      <c r="G309" s="69"/>
      <c r="H309" s="69"/>
      <c r="I309" s="69"/>
      <c r="J309" s="71"/>
      <c r="K309" s="72"/>
      <c r="L309" s="69"/>
      <c r="M309" s="69"/>
      <c r="N309" s="73"/>
    </row>
    <row r="310" spans="1:14" s="23" customFormat="1" ht="19.5" customHeight="1">
      <c r="A310" s="74"/>
      <c r="B310" s="75" t="s">
        <v>34</v>
      </c>
      <c r="C310" s="476" t="s">
        <v>35</v>
      </c>
      <c r="D310" s="476"/>
      <c r="E310" s="476"/>
      <c r="F310" s="476"/>
      <c r="G310" s="476"/>
      <c r="H310" s="476"/>
      <c r="I310" s="476"/>
      <c r="J310" s="476"/>
      <c r="K310" s="477"/>
      <c r="L310" s="477"/>
      <c r="M310" s="477"/>
      <c r="N310" s="477"/>
    </row>
    <row r="311" spans="1:14" s="23" customFormat="1" ht="22.5" customHeight="1">
      <c r="A311" s="503" t="s">
        <v>57</v>
      </c>
      <c r="B311" s="451" t="s">
        <v>107</v>
      </c>
      <c r="C311" s="413"/>
      <c r="D311" s="77" t="s">
        <v>38</v>
      </c>
      <c r="E311" s="78"/>
      <c r="F311" s="78"/>
      <c r="G311" s="156">
        <f>SUM(G312:G314)</f>
        <v>0</v>
      </c>
      <c r="H311" s="78"/>
      <c r="I311" s="78"/>
      <c r="J311" s="538"/>
      <c r="K311" s="79">
        <f>SUM(K312:K314)</f>
        <v>0</v>
      </c>
      <c r="L311" s="78">
        <f>SUM(L312:L314)</f>
        <v>0</v>
      </c>
      <c r="M311" s="78">
        <f>SUM(M312:M314)</f>
        <v>0</v>
      </c>
      <c r="N311" s="80">
        <f>E311+H311+I311+K311+L311+M311</f>
        <v>0</v>
      </c>
    </row>
    <row r="312" spans="1:14" s="23" customFormat="1" ht="23.25">
      <c r="A312" s="503"/>
      <c r="B312" s="451"/>
      <c r="C312" s="188"/>
      <c r="D312" s="81" t="s">
        <v>24</v>
      </c>
      <c r="E312" s="82"/>
      <c r="F312" s="82"/>
      <c r="G312" s="414"/>
      <c r="H312" s="83"/>
      <c r="I312" s="83"/>
      <c r="J312" s="538"/>
      <c r="K312" s="84"/>
      <c r="L312" s="85"/>
      <c r="M312" s="85"/>
      <c r="N312" s="86">
        <f>E312+H312+I312+K312+L312+M312</f>
        <v>0</v>
      </c>
    </row>
    <row r="313" spans="1:14" s="23" customFormat="1" ht="23.25">
      <c r="A313" s="503"/>
      <c r="B313" s="451"/>
      <c r="C313" s="188"/>
      <c r="D313" s="81" t="s">
        <v>25</v>
      </c>
      <c r="E313" s="82"/>
      <c r="F313" s="82"/>
      <c r="G313" s="414"/>
      <c r="H313" s="83"/>
      <c r="I313" s="83"/>
      <c r="J313" s="538"/>
      <c r="K313" s="84"/>
      <c r="L313" s="85"/>
      <c r="M313" s="85"/>
      <c r="N313" s="86">
        <f>E313+H313+I313+K313+L313+M313</f>
        <v>0</v>
      </c>
    </row>
    <row r="314" spans="1:14" s="23" customFormat="1" ht="22.5">
      <c r="A314" s="503"/>
      <c r="B314" s="451"/>
      <c r="C314" s="415"/>
      <c r="D314" s="81" t="s">
        <v>26</v>
      </c>
      <c r="E314" s="82"/>
      <c r="F314" s="82"/>
      <c r="G314" s="414"/>
      <c r="H314" s="416"/>
      <c r="I314" s="416"/>
      <c r="J314" s="538"/>
      <c r="K314" s="84"/>
      <c r="L314" s="85"/>
      <c r="M314" s="85"/>
      <c r="N314" s="80">
        <f>E314+H314+I314+K314+L314+M314</f>
        <v>0</v>
      </c>
    </row>
    <row r="315" spans="1:14" s="23" customFormat="1" ht="39">
      <c r="A315" s="419" t="s">
        <v>253</v>
      </c>
      <c r="B315" s="420" t="s">
        <v>254</v>
      </c>
      <c r="C315" s="421"/>
      <c r="D315" s="422"/>
      <c r="E315" s="423"/>
      <c r="F315" s="423"/>
      <c r="G315" s="423"/>
      <c r="H315" s="423"/>
      <c r="I315" s="423"/>
      <c r="J315" s="424"/>
      <c r="K315" s="425"/>
      <c r="L315" s="426"/>
      <c r="M315" s="426"/>
      <c r="N315" s="427"/>
    </row>
    <row r="316" spans="1:14" s="23" customFormat="1" ht="21" customHeight="1">
      <c r="A316" s="482" t="s">
        <v>255</v>
      </c>
      <c r="B316" s="482"/>
      <c r="C316" s="482"/>
      <c r="D316" s="482"/>
      <c r="E316" s="482"/>
      <c r="F316" s="482"/>
      <c r="G316" s="482"/>
      <c r="H316" s="482"/>
      <c r="I316" s="482"/>
      <c r="J316" s="482"/>
      <c r="K316" s="482"/>
      <c r="L316" s="482"/>
      <c r="M316" s="482"/>
      <c r="N316" s="482"/>
    </row>
    <row r="317" spans="1:14" s="23" customFormat="1" ht="19.5">
      <c r="A317" s="483" t="s">
        <v>31</v>
      </c>
      <c r="B317" s="61" t="s">
        <v>103</v>
      </c>
      <c r="C317" s="168"/>
      <c r="D317" s="169"/>
      <c r="E317" s="168"/>
      <c r="F317" s="168"/>
      <c r="G317" s="168"/>
      <c r="H317" s="168"/>
      <c r="I317" s="168"/>
      <c r="J317" s="170"/>
      <c r="K317" s="171"/>
      <c r="L317" s="172"/>
      <c r="M317" s="172"/>
      <c r="N317" s="173"/>
    </row>
    <row r="318" spans="1:14" s="23" customFormat="1" ht="20.25">
      <c r="A318" s="483"/>
      <c r="B318" s="132" t="s">
        <v>12</v>
      </c>
      <c r="C318" s="174"/>
      <c r="D318" s="175"/>
      <c r="E318" s="174"/>
      <c r="F318" s="174"/>
      <c r="G318" s="174"/>
      <c r="H318" s="174"/>
      <c r="I318" s="174"/>
      <c r="J318" s="176"/>
      <c r="K318" s="177"/>
      <c r="L318" s="178"/>
      <c r="M318" s="178"/>
      <c r="N318" s="179"/>
    </row>
    <row r="319" spans="1:14" s="23" customFormat="1" ht="19.5" customHeight="1">
      <c r="A319" s="180"/>
      <c r="B319" s="181" t="s">
        <v>34</v>
      </c>
      <c r="C319" s="484" t="s">
        <v>35</v>
      </c>
      <c r="D319" s="484"/>
      <c r="E319" s="484"/>
      <c r="F319" s="484"/>
      <c r="G319" s="484"/>
      <c r="H319" s="484"/>
      <c r="I319" s="484"/>
      <c r="J319" s="484"/>
      <c r="K319" s="477"/>
      <c r="L319" s="477"/>
      <c r="M319" s="477"/>
      <c r="N319" s="477"/>
    </row>
    <row r="320" spans="1:14" s="23" customFormat="1" ht="22.5" customHeight="1">
      <c r="A320" s="487" t="s">
        <v>36</v>
      </c>
      <c r="B320" s="485" t="s">
        <v>107</v>
      </c>
      <c r="C320" s="413"/>
      <c r="D320" s="77" t="s">
        <v>38</v>
      </c>
      <c r="E320" s="78"/>
      <c r="F320" s="78"/>
      <c r="G320" s="156">
        <f>SUM(G321:G323)</f>
        <v>0</v>
      </c>
      <c r="H320" s="78"/>
      <c r="I320" s="78"/>
      <c r="J320" s="538"/>
      <c r="K320" s="79">
        <f>SUM(K321:K323)</f>
        <v>0</v>
      </c>
      <c r="L320" s="78">
        <f>SUM(L321:L323)</f>
        <v>0</v>
      </c>
      <c r="M320" s="78">
        <f>SUM(M321:M323)</f>
        <v>0</v>
      </c>
      <c r="N320" s="80">
        <f>E320+H320+I320+K320+L320+M320</f>
        <v>0</v>
      </c>
    </row>
    <row r="321" spans="1:14" s="23" customFormat="1" ht="23.25">
      <c r="A321" s="487"/>
      <c r="B321" s="485"/>
      <c r="C321" s="188"/>
      <c r="D321" s="81" t="s">
        <v>24</v>
      </c>
      <c r="E321" s="82"/>
      <c r="F321" s="82"/>
      <c r="G321" s="414"/>
      <c r="H321" s="83"/>
      <c r="I321" s="83"/>
      <c r="J321" s="538"/>
      <c r="K321" s="84"/>
      <c r="L321" s="85"/>
      <c r="M321" s="85"/>
      <c r="N321" s="86">
        <f>E321+H321+I321+K321+L321+M321</f>
        <v>0</v>
      </c>
    </row>
    <row r="322" spans="1:14" s="23" customFormat="1" ht="23.25">
      <c r="A322" s="487"/>
      <c r="B322" s="485"/>
      <c r="C322" s="188"/>
      <c r="D322" s="81" t="s">
        <v>25</v>
      </c>
      <c r="E322" s="82"/>
      <c r="F322" s="82"/>
      <c r="G322" s="414"/>
      <c r="H322" s="83"/>
      <c r="I322" s="83"/>
      <c r="J322" s="538"/>
      <c r="K322" s="84"/>
      <c r="L322" s="85"/>
      <c r="M322" s="85"/>
      <c r="N322" s="86">
        <f>E322+H322+I322+K322+L322+M322</f>
        <v>0</v>
      </c>
    </row>
    <row r="323" spans="1:14" s="23" customFormat="1" ht="22.5">
      <c r="A323" s="487"/>
      <c r="B323" s="485"/>
      <c r="C323" s="415"/>
      <c r="D323" s="81" t="s">
        <v>26</v>
      </c>
      <c r="E323" s="82"/>
      <c r="F323" s="82"/>
      <c r="G323" s="414"/>
      <c r="H323" s="416"/>
      <c r="I323" s="416"/>
      <c r="J323" s="538"/>
      <c r="K323" s="84"/>
      <c r="L323" s="85"/>
      <c r="M323" s="85"/>
      <c r="N323" s="80">
        <f>E323+H323+I323+K323+L323+M323</f>
        <v>0</v>
      </c>
    </row>
    <row r="324" spans="1:14" s="23" customFormat="1" ht="40.5">
      <c r="A324" s="471" t="str">
        <f>E299</f>
        <v>XII</v>
      </c>
      <c r="B324" s="112" t="s">
        <v>63</v>
      </c>
      <c r="C324" s="472"/>
      <c r="D324" s="113" t="s">
        <v>23</v>
      </c>
      <c r="E324" s="114"/>
      <c r="F324" s="114"/>
      <c r="G324" s="114">
        <f>G325+G326+G327</f>
        <v>0</v>
      </c>
      <c r="H324" s="114"/>
      <c r="I324" s="114"/>
      <c r="J324" s="473"/>
      <c r="K324" s="116">
        <f>K325+K326+K327</f>
        <v>0</v>
      </c>
      <c r="L324" s="114">
        <f>L325+L326+L327</f>
        <v>0</v>
      </c>
      <c r="M324" s="114">
        <f>M325+M326+M327</f>
        <v>0</v>
      </c>
      <c r="N324" s="117">
        <f>N325+N326+N327</f>
        <v>0</v>
      </c>
    </row>
    <row r="325" spans="1:14" s="23" customFormat="1" ht="20.25" customHeight="1">
      <c r="A325" s="471"/>
      <c r="B325" s="474" t="str">
        <f>F299</f>
        <v>МЕЖДУНАРОДНАЯ КООПЕРАЦИЯ И ЭКСПОРТ</v>
      </c>
      <c r="C325" s="472"/>
      <c r="D325" s="118" t="s">
        <v>24</v>
      </c>
      <c r="E325" s="119"/>
      <c r="F325" s="119"/>
      <c r="G325" s="119"/>
      <c r="H325" s="119"/>
      <c r="I325" s="119"/>
      <c r="J325" s="473"/>
      <c r="K325" s="120"/>
      <c r="L325" s="121"/>
      <c r="M325" s="121"/>
      <c r="N325" s="122">
        <f>E325+H325+I325+K325+L325+M325</f>
        <v>0</v>
      </c>
    </row>
    <row r="326" spans="1:14" s="23" customFormat="1" ht="20.25" customHeight="1">
      <c r="A326" s="471"/>
      <c r="B326" s="474"/>
      <c r="C326" s="472"/>
      <c r="D326" s="118" t="s">
        <v>25</v>
      </c>
      <c r="E326" s="119"/>
      <c r="F326" s="119"/>
      <c r="G326" s="119"/>
      <c r="H326" s="119"/>
      <c r="I326" s="119"/>
      <c r="J326" s="473"/>
      <c r="K326" s="120"/>
      <c r="L326" s="121"/>
      <c r="M326" s="121"/>
      <c r="N326" s="122">
        <f>E326+H326+I326+K326+L326+M326</f>
        <v>0</v>
      </c>
    </row>
    <row r="327" spans="1:14" s="23" customFormat="1" ht="21" customHeight="1">
      <c r="A327" s="471"/>
      <c r="B327" s="474"/>
      <c r="C327" s="472"/>
      <c r="D327" s="124" t="s">
        <v>26</v>
      </c>
      <c r="E327" s="153"/>
      <c r="F327" s="153"/>
      <c r="G327" s="153"/>
      <c r="H327" s="115"/>
      <c r="I327" s="115"/>
      <c r="J327" s="473"/>
      <c r="K327" s="120"/>
      <c r="L327" s="417"/>
      <c r="M327" s="417"/>
      <c r="N327" s="418">
        <f>E327+H327+I327+K327+L327+M327</f>
        <v>0</v>
      </c>
    </row>
    <row r="328" spans="1:11" s="23" customFormat="1" ht="15">
      <c r="A328" s="263"/>
      <c r="B328" s="263"/>
      <c r="C328" s="263"/>
      <c r="D328" s="263"/>
      <c r="E328" s="263"/>
      <c r="F328" s="263"/>
      <c r="G328" s="263"/>
      <c r="H328" s="263"/>
      <c r="I328" s="263"/>
      <c r="J328" s="263"/>
      <c r="K328" s="194"/>
    </row>
    <row r="329" spans="1:11" s="23" customFormat="1" ht="15">
      <c r="A329" s="263"/>
      <c r="B329" s="263"/>
      <c r="C329" s="263"/>
      <c r="D329" s="263"/>
      <c r="E329" s="263"/>
      <c r="F329" s="263"/>
      <c r="G329" s="263"/>
      <c r="H329" s="263"/>
      <c r="I329" s="263"/>
      <c r="J329" s="263"/>
      <c r="K329" s="194"/>
    </row>
    <row r="330" spans="1:11" s="23" customFormat="1" ht="15">
      <c r="A330" s="263"/>
      <c r="B330" s="263"/>
      <c r="C330" s="263"/>
      <c r="D330" s="263"/>
      <c r="E330" s="263"/>
      <c r="F330" s="263"/>
      <c r="G330" s="263"/>
      <c r="H330" s="263"/>
      <c r="I330" s="263"/>
      <c r="J330" s="263"/>
      <c r="K330" s="194"/>
    </row>
    <row r="331" spans="1:11" s="23" customFormat="1" ht="18" customHeight="1">
      <c r="A331" s="263"/>
      <c r="B331" s="263"/>
      <c r="C331" s="263"/>
      <c r="D331" s="263"/>
      <c r="E331" s="263"/>
      <c r="F331" s="263"/>
      <c r="G331" s="263"/>
      <c r="H331" s="263"/>
      <c r="I331" s="263"/>
      <c r="J331" s="263"/>
      <c r="K331" s="194"/>
    </row>
    <row r="332" spans="1:14" ht="39" customHeight="1">
      <c r="A332" s="475" t="str">
        <f>'Приложение 2 (СВОД)'!A132:N132</f>
        <v>ИНЫЕ РАСХОДЫ МУНИЦИПАЛЬНЫХ ОБРАЗОВАНИЙ</v>
      </c>
      <c r="B332" s="475"/>
      <c r="C332" s="475"/>
      <c r="D332" s="475"/>
      <c r="E332" s="475"/>
      <c r="F332" s="475"/>
      <c r="G332" s="475"/>
      <c r="H332" s="475"/>
      <c r="I332" s="475"/>
      <c r="J332" s="475"/>
      <c r="K332" s="475"/>
      <c r="L332" s="475"/>
      <c r="M332" s="475"/>
      <c r="N332" s="475"/>
    </row>
    <row r="333" spans="1:14" ht="7.5" customHeight="1">
      <c r="A333" s="195"/>
      <c r="B333" s="196"/>
      <c r="C333" s="196"/>
      <c r="D333" s="196"/>
      <c r="E333" s="196"/>
      <c r="F333" s="196"/>
      <c r="G333" s="196"/>
      <c r="H333" s="196"/>
      <c r="I333" s="196"/>
      <c r="J333" s="196"/>
      <c r="K333" s="197"/>
      <c r="L333" s="196"/>
      <c r="M333" s="196"/>
      <c r="N333" s="198"/>
    </row>
    <row r="334" spans="1:14" s="201" customFormat="1" ht="22.5" customHeight="1">
      <c r="A334" s="462"/>
      <c r="B334" s="463" t="s">
        <v>136</v>
      </c>
      <c r="C334" s="464"/>
      <c r="D334" s="199" t="s">
        <v>23</v>
      </c>
      <c r="E334" s="40"/>
      <c r="F334" s="40"/>
      <c r="G334" s="40">
        <f>SUM(G335:G337)</f>
        <v>0</v>
      </c>
      <c r="H334" s="40"/>
      <c r="I334" s="40"/>
      <c r="J334" s="465"/>
      <c r="K334" s="116">
        <f>SUM(K335:K337)</f>
        <v>0</v>
      </c>
      <c r="L334" s="40">
        <f>SUM(L335:L337)</f>
        <v>0</v>
      </c>
      <c r="M334" s="40">
        <f>SUM(M335:M337)</f>
        <v>0</v>
      </c>
      <c r="N334" s="41">
        <f>SUM(N335:N337)</f>
        <v>0</v>
      </c>
    </row>
    <row r="335" spans="1:14" s="201" customFormat="1" ht="22.5" customHeight="1">
      <c r="A335" s="462"/>
      <c r="B335" s="463"/>
      <c r="C335" s="464"/>
      <c r="D335" s="42" t="s">
        <v>24</v>
      </c>
      <c r="E335" s="43"/>
      <c r="F335" s="43"/>
      <c r="G335" s="43"/>
      <c r="H335" s="43"/>
      <c r="I335" s="43"/>
      <c r="J335" s="465"/>
      <c r="K335" s="120"/>
      <c r="L335" s="43"/>
      <c r="M335" s="43"/>
      <c r="N335" s="122">
        <f>E335+H335+I335+K335+L335+M335</f>
        <v>0</v>
      </c>
    </row>
    <row r="336" spans="1:14" s="201" customFormat="1" ht="22.5" customHeight="1">
      <c r="A336" s="462"/>
      <c r="B336" s="463"/>
      <c r="C336" s="464"/>
      <c r="D336" s="42" t="s">
        <v>25</v>
      </c>
      <c r="E336" s="43"/>
      <c r="F336" s="43"/>
      <c r="G336" s="43"/>
      <c r="H336" s="43"/>
      <c r="I336" s="43"/>
      <c r="J336" s="465"/>
      <c r="K336" s="120"/>
      <c r="L336" s="43"/>
      <c r="M336" s="43"/>
      <c r="N336" s="122">
        <f>E336+H336+I336+K336+L336+M336</f>
        <v>0</v>
      </c>
    </row>
    <row r="337" spans="1:14" s="201" customFormat="1" ht="22.5" customHeight="1">
      <c r="A337" s="462"/>
      <c r="B337" s="463"/>
      <c r="C337" s="464"/>
      <c r="D337" s="46" t="s">
        <v>26</v>
      </c>
      <c r="E337" s="47"/>
      <c r="F337" s="47"/>
      <c r="G337" s="47"/>
      <c r="H337" s="411"/>
      <c r="I337" s="411"/>
      <c r="J337" s="465"/>
      <c r="K337" s="120"/>
      <c r="L337" s="411"/>
      <c r="M337" s="411"/>
      <c r="N337" s="418">
        <f>E337+H337+I337+K337+L337+M337</f>
        <v>0</v>
      </c>
    </row>
    <row r="338" spans="1:19" ht="29.25" customHeight="1">
      <c r="A338" s="202">
        <v>1</v>
      </c>
      <c r="B338" s="466" t="s">
        <v>137</v>
      </c>
      <c r="C338" s="466"/>
      <c r="D338" s="466"/>
      <c r="E338" s="466"/>
      <c r="F338" s="466"/>
      <c r="G338" s="466"/>
      <c r="H338" s="466"/>
      <c r="I338" s="466"/>
      <c r="J338" s="466"/>
      <c r="K338" s="466"/>
      <c r="L338" s="466"/>
      <c r="M338" s="466"/>
      <c r="N338" s="466"/>
      <c r="S338" s="203"/>
    </row>
    <row r="339" spans="1:14" ht="22.5" customHeight="1">
      <c r="A339" s="467" t="s">
        <v>138</v>
      </c>
      <c r="B339" s="468" t="s">
        <v>263</v>
      </c>
      <c r="C339" s="413"/>
      <c r="D339" s="77" t="s">
        <v>38</v>
      </c>
      <c r="E339" s="78"/>
      <c r="F339" s="78"/>
      <c r="G339" s="156">
        <f>SUM(G340:G342)</f>
        <v>0</v>
      </c>
      <c r="H339" s="78"/>
      <c r="I339" s="78"/>
      <c r="J339" s="538"/>
      <c r="K339" s="79">
        <f>SUM(K340:K342)</f>
        <v>0</v>
      </c>
      <c r="L339" s="78">
        <f>SUM(L340:L342)</f>
        <v>0</v>
      </c>
      <c r="M339" s="78">
        <f>SUM(M340:M342)</f>
        <v>0</v>
      </c>
      <c r="N339" s="80">
        <f aca="true" t="shared" si="2" ref="N339:N346">E339+H339+I339+K339+L339+M339</f>
        <v>0</v>
      </c>
    </row>
    <row r="340" spans="1:14" ht="23.25">
      <c r="A340" s="467"/>
      <c r="B340" s="468"/>
      <c r="C340" s="188"/>
      <c r="D340" s="81" t="s">
        <v>24</v>
      </c>
      <c r="E340" s="82"/>
      <c r="F340" s="82"/>
      <c r="G340" s="414"/>
      <c r="H340" s="83"/>
      <c r="I340" s="83"/>
      <c r="J340" s="538"/>
      <c r="K340" s="84"/>
      <c r="L340" s="85"/>
      <c r="M340" s="85"/>
      <c r="N340" s="86">
        <f t="shared" si="2"/>
        <v>0</v>
      </c>
    </row>
    <row r="341" spans="1:14" ht="23.25">
      <c r="A341" s="467"/>
      <c r="B341" s="468"/>
      <c r="C341" s="188"/>
      <c r="D341" s="81" t="s">
        <v>25</v>
      </c>
      <c r="E341" s="82"/>
      <c r="F341" s="82"/>
      <c r="G341" s="414"/>
      <c r="H341" s="83"/>
      <c r="I341" s="83"/>
      <c r="J341" s="538"/>
      <c r="K341" s="84"/>
      <c r="L341" s="85"/>
      <c r="M341" s="85"/>
      <c r="N341" s="86">
        <f t="shared" si="2"/>
        <v>0</v>
      </c>
    </row>
    <row r="342" spans="1:14" ht="22.5">
      <c r="A342" s="467"/>
      <c r="B342" s="468"/>
      <c r="C342" s="415"/>
      <c r="D342" s="81" t="s">
        <v>26</v>
      </c>
      <c r="E342" s="82"/>
      <c r="F342" s="82"/>
      <c r="G342" s="414"/>
      <c r="H342" s="416"/>
      <c r="I342" s="416"/>
      <c r="J342" s="538"/>
      <c r="K342" s="84"/>
      <c r="L342" s="85"/>
      <c r="M342" s="85"/>
      <c r="N342" s="80">
        <f t="shared" si="2"/>
        <v>0</v>
      </c>
    </row>
    <row r="343" spans="1:14" ht="22.5" customHeight="1">
      <c r="A343" s="450" t="s">
        <v>118</v>
      </c>
      <c r="B343" s="451" t="s">
        <v>263</v>
      </c>
      <c r="C343" s="413"/>
      <c r="D343" s="77" t="s">
        <v>38</v>
      </c>
      <c r="E343" s="78"/>
      <c r="F343" s="78"/>
      <c r="G343" s="156">
        <f>SUM(G344:G346)</f>
        <v>0</v>
      </c>
      <c r="H343" s="78"/>
      <c r="I343" s="78"/>
      <c r="J343" s="538"/>
      <c r="K343" s="79">
        <f>SUM(K344:K346)</f>
        <v>0</v>
      </c>
      <c r="L343" s="78">
        <f>SUM(L344:L346)</f>
        <v>0</v>
      </c>
      <c r="M343" s="78">
        <f>SUM(M344:M346)</f>
        <v>0</v>
      </c>
      <c r="N343" s="80">
        <f t="shared" si="2"/>
        <v>0</v>
      </c>
    </row>
    <row r="344" spans="1:14" ht="23.25">
      <c r="A344" s="450"/>
      <c r="B344" s="451"/>
      <c r="C344" s="188"/>
      <c r="D344" s="81" t="s">
        <v>24</v>
      </c>
      <c r="E344" s="82"/>
      <c r="F344" s="82"/>
      <c r="G344" s="414"/>
      <c r="H344" s="83"/>
      <c r="I344" s="83"/>
      <c r="J344" s="538"/>
      <c r="K344" s="84"/>
      <c r="L344" s="85"/>
      <c r="M344" s="85"/>
      <c r="N344" s="86">
        <f t="shared" si="2"/>
        <v>0</v>
      </c>
    </row>
    <row r="345" spans="1:14" ht="23.25">
      <c r="A345" s="450"/>
      <c r="B345" s="451"/>
      <c r="C345" s="188"/>
      <c r="D345" s="81" t="s">
        <v>25</v>
      </c>
      <c r="E345" s="82"/>
      <c r="F345" s="82"/>
      <c r="G345" s="414"/>
      <c r="H345" s="83"/>
      <c r="I345" s="83"/>
      <c r="J345" s="538"/>
      <c r="K345" s="84"/>
      <c r="L345" s="85"/>
      <c r="M345" s="85"/>
      <c r="N345" s="86">
        <f t="shared" si="2"/>
        <v>0</v>
      </c>
    </row>
    <row r="346" spans="1:14" ht="22.5">
      <c r="A346" s="450"/>
      <c r="B346" s="451"/>
      <c r="C346" s="415"/>
      <c r="D346" s="81" t="s">
        <v>26</v>
      </c>
      <c r="E346" s="82"/>
      <c r="F346" s="82"/>
      <c r="G346" s="414"/>
      <c r="H346" s="416"/>
      <c r="I346" s="416"/>
      <c r="J346" s="538"/>
      <c r="K346" s="84"/>
      <c r="L346" s="85"/>
      <c r="M346" s="85"/>
      <c r="N346" s="80">
        <f t="shared" si="2"/>
        <v>0</v>
      </c>
    </row>
    <row r="347" spans="1:14" ht="20.25">
      <c r="A347" s="207" t="s">
        <v>253</v>
      </c>
      <c r="B347" s="428"/>
      <c r="C347" s="429"/>
      <c r="D347" s="430"/>
      <c r="E347" s="431"/>
      <c r="F347" s="431"/>
      <c r="G347" s="431"/>
      <c r="H347" s="431"/>
      <c r="I347" s="431"/>
      <c r="J347" s="431"/>
      <c r="K347" s="432"/>
      <c r="L347" s="221"/>
      <c r="M347" s="221"/>
      <c r="N347" s="433"/>
    </row>
    <row r="348" spans="1:14" ht="20.25" customHeight="1">
      <c r="A348" s="217">
        <v>2</v>
      </c>
      <c r="B348" s="447" t="s">
        <v>193</v>
      </c>
      <c r="C348" s="447"/>
      <c r="D348" s="447"/>
      <c r="E348" s="447"/>
      <c r="F348" s="447"/>
      <c r="G348" s="447"/>
      <c r="H348" s="447"/>
      <c r="I348" s="447"/>
      <c r="J348" s="447"/>
      <c r="K348" s="447"/>
      <c r="L348" s="447"/>
      <c r="M348" s="447"/>
      <c r="N348" s="447"/>
    </row>
    <row r="349" spans="1:14" ht="22.5" customHeight="1">
      <c r="A349" s="450" t="s">
        <v>194</v>
      </c>
      <c r="B349" s="451" t="s">
        <v>263</v>
      </c>
      <c r="C349" s="413"/>
      <c r="D349" s="77" t="s">
        <v>38</v>
      </c>
      <c r="E349" s="78"/>
      <c r="F349" s="78"/>
      <c r="G349" s="156">
        <f>SUM(G350:G352)</f>
        <v>0</v>
      </c>
      <c r="H349" s="78"/>
      <c r="I349" s="78"/>
      <c r="J349" s="538"/>
      <c r="K349" s="79">
        <f>SUM(K350:K352)</f>
        <v>0</v>
      </c>
      <c r="L349" s="78">
        <f>SUM(L350:L352)</f>
        <v>0</v>
      </c>
      <c r="M349" s="78">
        <f>SUM(M350:M352)</f>
        <v>0</v>
      </c>
      <c r="N349" s="80">
        <f aca="true" t="shared" si="3" ref="N349:N356">E349+H349+I349+K349+L349+M349</f>
        <v>0</v>
      </c>
    </row>
    <row r="350" spans="1:14" ht="23.25">
      <c r="A350" s="450"/>
      <c r="B350" s="451"/>
      <c r="C350" s="188"/>
      <c r="D350" s="81" t="s">
        <v>24</v>
      </c>
      <c r="E350" s="82"/>
      <c r="F350" s="82"/>
      <c r="G350" s="414"/>
      <c r="H350" s="83"/>
      <c r="I350" s="83"/>
      <c r="J350" s="538"/>
      <c r="K350" s="84"/>
      <c r="L350" s="85"/>
      <c r="M350" s="85"/>
      <c r="N350" s="86">
        <f t="shared" si="3"/>
        <v>0</v>
      </c>
    </row>
    <row r="351" spans="1:14" ht="23.25">
      <c r="A351" s="450"/>
      <c r="B351" s="451"/>
      <c r="C351" s="188"/>
      <c r="D351" s="81" t="s">
        <v>25</v>
      </c>
      <c r="E351" s="82"/>
      <c r="F351" s="82"/>
      <c r="G351" s="414"/>
      <c r="H351" s="83"/>
      <c r="I351" s="83"/>
      <c r="J351" s="538"/>
      <c r="K351" s="84"/>
      <c r="L351" s="85"/>
      <c r="M351" s="85"/>
      <c r="N351" s="86">
        <f t="shared" si="3"/>
        <v>0</v>
      </c>
    </row>
    <row r="352" spans="1:14" ht="22.5">
      <c r="A352" s="450"/>
      <c r="B352" s="451"/>
      <c r="C352" s="415"/>
      <c r="D352" s="81" t="s">
        <v>26</v>
      </c>
      <c r="E352" s="82"/>
      <c r="F352" s="82"/>
      <c r="G352" s="414"/>
      <c r="H352" s="416"/>
      <c r="I352" s="416"/>
      <c r="J352" s="538"/>
      <c r="K352" s="84"/>
      <c r="L352" s="85"/>
      <c r="M352" s="85"/>
      <c r="N352" s="80">
        <f t="shared" si="3"/>
        <v>0</v>
      </c>
    </row>
    <row r="353" spans="1:14" ht="22.5" customHeight="1">
      <c r="A353" s="450" t="s">
        <v>194</v>
      </c>
      <c r="B353" s="451" t="s">
        <v>263</v>
      </c>
      <c r="C353" s="413"/>
      <c r="D353" s="77" t="s">
        <v>38</v>
      </c>
      <c r="E353" s="78"/>
      <c r="F353" s="78"/>
      <c r="G353" s="156">
        <f>SUM(G354:G356)</f>
        <v>0</v>
      </c>
      <c r="H353" s="78"/>
      <c r="I353" s="78"/>
      <c r="J353" s="538"/>
      <c r="K353" s="79">
        <f>SUM(K354:K356)</f>
        <v>0</v>
      </c>
      <c r="L353" s="78">
        <f>SUM(L354:L356)</f>
        <v>0</v>
      </c>
      <c r="M353" s="78">
        <f>SUM(M354:M356)</f>
        <v>0</v>
      </c>
      <c r="N353" s="80">
        <f t="shared" si="3"/>
        <v>0</v>
      </c>
    </row>
    <row r="354" spans="1:14" ht="23.25">
      <c r="A354" s="450"/>
      <c r="B354" s="451"/>
      <c r="C354" s="188"/>
      <c r="D354" s="81" t="s">
        <v>24</v>
      </c>
      <c r="E354" s="82"/>
      <c r="F354" s="82"/>
      <c r="G354" s="414"/>
      <c r="H354" s="83"/>
      <c r="I354" s="83"/>
      <c r="J354" s="538"/>
      <c r="K354" s="84"/>
      <c r="L354" s="85"/>
      <c r="M354" s="85"/>
      <c r="N354" s="86">
        <f t="shared" si="3"/>
        <v>0</v>
      </c>
    </row>
    <row r="355" spans="1:14" ht="23.25">
      <c r="A355" s="450"/>
      <c r="B355" s="451"/>
      <c r="C355" s="188"/>
      <c r="D355" s="81" t="s">
        <v>25</v>
      </c>
      <c r="E355" s="82"/>
      <c r="F355" s="82"/>
      <c r="G355" s="414"/>
      <c r="H355" s="83"/>
      <c r="I355" s="83"/>
      <c r="J355" s="538"/>
      <c r="K355" s="84"/>
      <c r="L355" s="85"/>
      <c r="M355" s="85"/>
      <c r="N355" s="86">
        <f t="shared" si="3"/>
        <v>0</v>
      </c>
    </row>
    <row r="356" spans="1:14" ht="22.5">
      <c r="A356" s="450"/>
      <c r="B356" s="451"/>
      <c r="C356" s="415"/>
      <c r="D356" s="81" t="s">
        <v>26</v>
      </c>
      <c r="E356" s="82"/>
      <c r="F356" s="82"/>
      <c r="G356" s="414"/>
      <c r="H356" s="416"/>
      <c r="I356" s="416"/>
      <c r="J356" s="538"/>
      <c r="K356" s="84"/>
      <c r="L356" s="85"/>
      <c r="M356" s="85"/>
      <c r="N356" s="80">
        <f t="shared" si="3"/>
        <v>0</v>
      </c>
    </row>
    <row r="357" spans="1:14" ht="20.25">
      <c r="A357" s="207" t="s">
        <v>264</v>
      </c>
      <c r="B357" s="428"/>
      <c r="C357" s="429"/>
      <c r="D357" s="430"/>
      <c r="E357" s="431"/>
      <c r="F357" s="431"/>
      <c r="G357" s="431"/>
      <c r="H357" s="431"/>
      <c r="I357" s="431"/>
      <c r="J357" s="431"/>
      <c r="K357" s="432"/>
      <c r="L357" s="221"/>
      <c r="M357" s="221"/>
      <c r="N357" s="433"/>
    </row>
    <row r="358" spans="1:14" ht="20.25" customHeight="1">
      <c r="A358" s="217">
        <v>3</v>
      </c>
      <c r="B358" s="447" t="s">
        <v>204</v>
      </c>
      <c r="C358" s="447"/>
      <c r="D358" s="447"/>
      <c r="E358" s="447"/>
      <c r="F358" s="447"/>
      <c r="G358" s="447"/>
      <c r="H358" s="447"/>
      <c r="I358" s="447"/>
      <c r="J358" s="447"/>
      <c r="K358" s="447"/>
      <c r="L358" s="447"/>
      <c r="M358" s="447"/>
      <c r="N358" s="447"/>
    </row>
    <row r="359" spans="1:14" ht="22.5" customHeight="1">
      <c r="A359" s="450" t="s">
        <v>205</v>
      </c>
      <c r="B359" s="451" t="s">
        <v>263</v>
      </c>
      <c r="C359" s="413"/>
      <c r="D359" s="77" t="s">
        <v>38</v>
      </c>
      <c r="E359" s="78"/>
      <c r="F359" s="78"/>
      <c r="G359" s="156">
        <f>SUM(G360:G362)</f>
        <v>0</v>
      </c>
      <c r="H359" s="78"/>
      <c r="I359" s="78"/>
      <c r="J359" s="538"/>
      <c r="K359" s="79">
        <f>SUM(K360:K362)</f>
        <v>0</v>
      </c>
      <c r="L359" s="78">
        <f>SUM(L360:L362)</f>
        <v>0</v>
      </c>
      <c r="M359" s="78">
        <f>SUM(M360:M362)</f>
        <v>0</v>
      </c>
      <c r="N359" s="80">
        <f aca="true" t="shared" si="4" ref="N359:N366">E359+H359+I359+K359+L359+M359</f>
        <v>0</v>
      </c>
    </row>
    <row r="360" spans="1:14" ht="23.25">
      <c r="A360" s="450"/>
      <c r="B360" s="451"/>
      <c r="C360" s="188"/>
      <c r="D360" s="81" t="s">
        <v>24</v>
      </c>
      <c r="E360" s="82"/>
      <c r="F360" s="82"/>
      <c r="G360" s="414"/>
      <c r="H360" s="83"/>
      <c r="I360" s="83"/>
      <c r="J360" s="538"/>
      <c r="K360" s="84"/>
      <c r="L360" s="85"/>
      <c r="M360" s="85"/>
      <c r="N360" s="86">
        <f t="shared" si="4"/>
        <v>0</v>
      </c>
    </row>
    <row r="361" spans="1:14" ht="23.25">
      <c r="A361" s="450"/>
      <c r="B361" s="451"/>
      <c r="C361" s="188"/>
      <c r="D361" s="81" t="s">
        <v>25</v>
      </c>
      <c r="E361" s="82"/>
      <c r="F361" s="82"/>
      <c r="G361" s="414"/>
      <c r="H361" s="83"/>
      <c r="I361" s="83"/>
      <c r="J361" s="538"/>
      <c r="K361" s="84"/>
      <c r="L361" s="85"/>
      <c r="M361" s="85"/>
      <c r="N361" s="86">
        <f t="shared" si="4"/>
        <v>0</v>
      </c>
    </row>
    <row r="362" spans="1:14" ht="22.5">
      <c r="A362" s="450"/>
      <c r="B362" s="451"/>
      <c r="C362" s="415"/>
      <c r="D362" s="81" t="s">
        <v>26</v>
      </c>
      <c r="E362" s="82"/>
      <c r="F362" s="82"/>
      <c r="G362" s="414"/>
      <c r="H362" s="416"/>
      <c r="I362" s="416"/>
      <c r="J362" s="538"/>
      <c r="K362" s="84"/>
      <c r="L362" s="85"/>
      <c r="M362" s="85"/>
      <c r="N362" s="80">
        <f t="shared" si="4"/>
        <v>0</v>
      </c>
    </row>
    <row r="363" spans="1:14" ht="22.5" customHeight="1">
      <c r="A363" s="450" t="s">
        <v>265</v>
      </c>
      <c r="B363" s="451" t="s">
        <v>263</v>
      </c>
      <c r="C363" s="413"/>
      <c r="D363" s="77" t="s">
        <v>38</v>
      </c>
      <c r="E363" s="78"/>
      <c r="F363" s="78"/>
      <c r="G363" s="156">
        <f>SUM(G364:G366)</f>
        <v>0</v>
      </c>
      <c r="H363" s="78"/>
      <c r="I363" s="78"/>
      <c r="J363" s="538"/>
      <c r="K363" s="79">
        <f>SUM(K364:K366)</f>
        <v>0</v>
      </c>
      <c r="L363" s="78">
        <f>SUM(L364:L366)</f>
        <v>0</v>
      </c>
      <c r="M363" s="78">
        <f>SUM(M364:M366)</f>
        <v>0</v>
      </c>
      <c r="N363" s="80">
        <f t="shared" si="4"/>
        <v>0</v>
      </c>
    </row>
    <row r="364" spans="1:14" ht="23.25">
      <c r="A364" s="450"/>
      <c r="B364" s="451"/>
      <c r="C364" s="188"/>
      <c r="D364" s="81" t="s">
        <v>24</v>
      </c>
      <c r="E364" s="82"/>
      <c r="F364" s="82"/>
      <c r="G364" s="414"/>
      <c r="H364" s="83"/>
      <c r="I364" s="83"/>
      <c r="J364" s="538"/>
      <c r="K364" s="84"/>
      <c r="L364" s="85"/>
      <c r="M364" s="85"/>
      <c r="N364" s="86">
        <f t="shared" si="4"/>
        <v>0</v>
      </c>
    </row>
    <row r="365" spans="1:14" ht="23.25">
      <c r="A365" s="450"/>
      <c r="B365" s="451"/>
      <c r="C365" s="188"/>
      <c r="D365" s="81" t="s">
        <v>25</v>
      </c>
      <c r="E365" s="82"/>
      <c r="F365" s="82"/>
      <c r="G365" s="414"/>
      <c r="H365" s="83"/>
      <c r="I365" s="83"/>
      <c r="J365" s="538"/>
      <c r="K365" s="84"/>
      <c r="L365" s="85"/>
      <c r="M365" s="85"/>
      <c r="N365" s="86">
        <f t="shared" si="4"/>
        <v>0</v>
      </c>
    </row>
    <row r="366" spans="1:14" ht="22.5">
      <c r="A366" s="450"/>
      <c r="B366" s="451"/>
      <c r="C366" s="415"/>
      <c r="D366" s="81" t="s">
        <v>26</v>
      </c>
      <c r="E366" s="82"/>
      <c r="F366" s="82"/>
      <c r="G366" s="414"/>
      <c r="H366" s="416"/>
      <c r="I366" s="416"/>
      <c r="J366" s="538"/>
      <c r="K366" s="84"/>
      <c r="L366" s="85"/>
      <c r="M366" s="85"/>
      <c r="N366" s="80">
        <f t="shared" si="4"/>
        <v>0</v>
      </c>
    </row>
    <row r="367" spans="1:14" ht="20.25">
      <c r="A367" s="207" t="s">
        <v>264</v>
      </c>
      <c r="B367" s="428"/>
      <c r="C367" s="429"/>
      <c r="D367" s="430"/>
      <c r="E367" s="431"/>
      <c r="F367" s="431"/>
      <c r="G367" s="431"/>
      <c r="H367" s="431"/>
      <c r="I367" s="431"/>
      <c r="J367" s="431"/>
      <c r="K367" s="432"/>
      <c r="L367" s="221"/>
      <c r="M367" s="221"/>
      <c r="N367" s="433"/>
    </row>
    <row r="368" spans="1:14" s="23" customFormat="1" ht="20.25" customHeight="1">
      <c r="A368" s="217">
        <v>4</v>
      </c>
      <c r="B368" s="447" t="s">
        <v>207</v>
      </c>
      <c r="C368" s="447"/>
      <c r="D368" s="447"/>
      <c r="E368" s="447"/>
      <c r="F368" s="447"/>
      <c r="G368" s="447"/>
      <c r="H368" s="447"/>
      <c r="I368" s="447"/>
      <c r="J368" s="447"/>
      <c r="K368" s="447"/>
      <c r="L368" s="447"/>
      <c r="M368" s="447"/>
      <c r="N368" s="447"/>
    </row>
    <row r="369" spans="1:14" ht="22.5" customHeight="1">
      <c r="A369" s="450" t="s">
        <v>208</v>
      </c>
      <c r="B369" s="451" t="s">
        <v>263</v>
      </c>
      <c r="C369" s="413"/>
      <c r="D369" s="77" t="s">
        <v>38</v>
      </c>
      <c r="E369" s="78"/>
      <c r="F369" s="78"/>
      <c r="G369" s="156">
        <f>SUM(G370:G372)</f>
        <v>0</v>
      </c>
      <c r="H369" s="78"/>
      <c r="I369" s="78"/>
      <c r="J369" s="538"/>
      <c r="K369" s="79">
        <f>SUM(K370:K372)</f>
        <v>0</v>
      </c>
      <c r="L369" s="78">
        <f>SUM(L370:L372)</f>
        <v>0</v>
      </c>
      <c r="M369" s="78">
        <f>SUM(M370:M372)</f>
        <v>0</v>
      </c>
      <c r="N369" s="80">
        <f aca="true" t="shared" si="5" ref="N369:N376">E369+H369+I369+K369+L369+M369</f>
        <v>0</v>
      </c>
    </row>
    <row r="370" spans="1:14" ht="23.25">
      <c r="A370" s="450"/>
      <c r="B370" s="451"/>
      <c r="C370" s="188"/>
      <c r="D370" s="81" t="s">
        <v>24</v>
      </c>
      <c r="E370" s="82"/>
      <c r="F370" s="82"/>
      <c r="G370" s="414"/>
      <c r="H370" s="83"/>
      <c r="I370" s="83"/>
      <c r="J370" s="538"/>
      <c r="K370" s="84"/>
      <c r="L370" s="85"/>
      <c r="M370" s="85"/>
      <c r="N370" s="86">
        <f t="shared" si="5"/>
        <v>0</v>
      </c>
    </row>
    <row r="371" spans="1:14" ht="23.25">
      <c r="A371" s="450"/>
      <c r="B371" s="451"/>
      <c r="C371" s="188"/>
      <c r="D371" s="81" t="s">
        <v>25</v>
      </c>
      <c r="E371" s="82"/>
      <c r="F371" s="82"/>
      <c r="G371" s="414"/>
      <c r="H371" s="83"/>
      <c r="I371" s="83"/>
      <c r="J371" s="538"/>
      <c r="K371" s="84"/>
      <c r="L371" s="85"/>
      <c r="M371" s="85"/>
      <c r="N371" s="86">
        <f t="shared" si="5"/>
        <v>0</v>
      </c>
    </row>
    <row r="372" spans="1:14" ht="22.5">
      <c r="A372" s="450"/>
      <c r="B372" s="451"/>
      <c r="C372" s="415"/>
      <c r="D372" s="81" t="s">
        <v>26</v>
      </c>
      <c r="E372" s="82"/>
      <c r="F372" s="82"/>
      <c r="G372" s="414"/>
      <c r="H372" s="416"/>
      <c r="I372" s="416"/>
      <c r="J372" s="538"/>
      <c r="K372" s="84"/>
      <c r="L372" s="85"/>
      <c r="M372" s="85"/>
      <c r="N372" s="80">
        <f t="shared" si="5"/>
        <v>0</v>
      </c>
    </row>
    <row r="373" spans="1:14" ht="22.5" customHeight="1">
      <c r="A373" s="450" t="s">
        <v>211</v>
      </c>
      <c r="B373" s="451" t="s">
        <v>263</v>
      </c>
      <c r="C373" s="413"/>
      <c r="D373" s="77" t="s">
        <v>38</v>
      </c>
      <c r="E373" s="78"/>
      <c r="F373" s="78"/>
      <c r="G373" s="156">
        <f>SUM(G374:G376)</f>
        <v>0</v>
      </c>
      <c r="H373" s="78"/>
      <c r="I373" s="78"/>
      <c r="J373" s="538"/>
      <c r="K373" s="79">
        <f>SUM(K374:K376)</f>
        <v>0</v>
      </c>
      <c r="L373" s="78">
        <f>SUM(L374:L376)</f>
        <v>0</v>
      </c>
      <c r="M373" s="78">
        <f>SUM(M374:M376)</f>
        <v>0</v>
      </c>
      <c r="N373" s="80">
        <f t="shared" si="5"/>
        <v>0</v>
      </c>
    </row>
    <row r="374" spans="1:14" ht="23.25">
      <c r="A374" s="450"/>
      <c r="B374" s="451"/>
      <c r="C374" s="188"/>
      <c r="D374" s="81" t="s">
        <v>24</v>
      </c>
      <c r="E374" s="82"/>
      <c r="F374" s="82"/>
      <c r="G374" s="414"/>
      <c r="H374" s="83"/>
      <c r="I374" s="83"/>
      <c r="J374" s="538"/>
      <c r="K374" s="84"/>
      <c r="L374" s="85"/>
      <c r="M374" s="85"/>
      <c r="N374" s="86">
        <f t="shared" si="5"/>
        <v>0</v>
      </c>
    </row>
    <row r="375" spans="1:14" ht="23.25">
      <c r="A375" s="450"/>
      <c r="B375" s="451"/>
      <c r="C375" s="188"/>
      <c r="D375" s="81" t="s">
        <v>25</v>
      </c>
      <c r="E375" s="82"/>
      <c r="F375" s="82"/>
      <c r="G375" s="414"/>
      <c r="H375" s="83"/>
      <c r="I375" s="83"/>
      <c r="J375" s="538"/>
      <c r="K375" s="84"/>
      <c r="L375" s="85"/>
      <c r="M375" s="85"/>
      <c r="N375" s="86">
        <f t="shared" si="5"/>
        <v>0</v>
      </c>
    </row>
    <row r="376" spans="1:14" ht="22.5">
      <c r="A376" s="450"/>
      <c r="B376" s="451"/>
      <c r="C376" s="415"/>
      <c r="D376" s="81" t="s">
        <v>26</v>
      </c>
      <c r="E376" s="82"/>
      <c r="F376" s="82"/>
      <c r="G376" s="414"/>
      <c r="H376" s="416"/>
      <c r="I376" s="416"/>
      <c r="J376" s="538"/>
      <c r="K376" s="84"/>
      <c r="L376" s="85"/>
      <c r="M376" s="85"/>
      <c r="N376" s="80">
        <f t="shared" si="5"/>
        <v>0</v>
      </c>
    </row>
    <row r="377" spans="1:14" ht="20.25">
      <c r="A377" s="207" t="s">
        <v>264</v>
      </c>
      <c r="B377" s="428"/>
      <c r="C377" s="429"/>
      <c r="D377" s="430"/>
      <c r="E377" s="431"/>
      <c r="F377" s="431"/>
      <c r="G377" s="431"/>
      <c r="H377" s="431"/>
      <c r="I377" s="431"/>
      <c r="J377" s="431"/>
      <c r="K377" s="432"/>
      <c r="L377" s="221"/>
      <c r="M377" s="221"/>
      <c r="N377" s="433"/>
    </row>
    <row r="378" spans="1:14" ht="20.25" customHeight="1">
      <c r="A378" s="217">
        <v>5</v>
      </c>
      <c r="B378" s="447" t="s">
        <v>213</v>
      </c>
      <c r="C378" s="447"/>
      <c r="D378" s="447"/>
      <c r="E378" s="447"/>
      <c r="F378" s="447"/>
      <c r="G378" s="447"/>
      <c r="H378" s="447"/>
      <c r="I378" s="447"/>
      <c r="J378" s="447"/>
      <c r="K378" s="447"/>
      <c r="L378" s="447"/>
      <c r="M378" s="447"/>
      <c r="N378" s="447"/>
    </row>
    <row r="379" spans="1:14" ht="22.5" customHeight="1">
      <c r="A379" s="450" t="s">
        <v>214</v>
      </c>
      <c r="B379" s="451" t="s">
        <v>263</v>
      </c>
      <c r="C379" s="413"/>
      <c r="D379" s="77" t="s">
        <v>38</v>
      </c>
      <c r="E379" s="78"/>
      <c r="F379" s="78"/>
      <c r="G379" s="156">
        <f>SUM(G380:G382)</f>
        <v>0</v>
      </c>
      <c r="H379" s="78"/>
      <c r="I379" s="78"/>
      <c r="J379" s="538"/>
      <c r="K379" s="79">
        <f>SUM(K380:K382)</f>
        <v>0</v>
      </c>
      <c r="L379" s="78">
        <f>SUM(L380:L382)</f>
        <v>0</v>
      </c>
      <c r="M379" s="78">
        <f>SUM(M380:M382)</f>
        <v>0</v>
      </c>
      <c r="N379" s="80">
        <f>E379+H379+I379+K379+L379+M379</f>
        <v>0</v>
      </c>
    </row>
    <row r="380" spans="1:14" ht="23.25">
      <c r="A380" s="450"/>
      <c r="B380" s="451"/>
      <c r="C380" s="188"/>
      <c r="D380" s="81" t="s">
        <v>24</v>
      </c>
      <c r="E380" s="82"/>
      <c r="F380" s="82"/>
      <c r="G380" s="414"/>
      <c r="H380" s="83"/>
      <c r="I380" s="83"/>
      <c r="J380" s="538"/>
      <c r="K380" s="84"/>
      <c r="L380" s="85"/>
      <c r="M380" s="85"/>
      <c r="N380" s="86">
        <f>E380+H380+I380+K380+L380+M380</f>
        <v>0</v>
      </c>
    </row>
    <row r="381" spans="1:14" ht="23.25">
      <c r="A381" s="450"/>
      <c r="B381" s="451"/>
      <c r="C381" s="188"/>
      <c r="D381" s="81" t="s">
        <v>25</v>
      </c>
      <c r="E381" s="82"/>
      <c r="F381" s="82"/>
      <c r="G381" s="414"/>
      <c r="H381" s="83"/>
      <c r="I381" s="83"/>
      <c r="J381" s="538"/>
      <c r="K381" s="84"/>
      <c r="L381" s="85"/>
      <c r="M381" s="85"/>
      <c r="N381" s="86">
        <f>E381+H381+I381+K381+L381+M381</f>
        <v>0</v>
      </c>
    </row>
    <row r="382" spans="1:14" ht="22.5">
      <c r="A382" s="450"/>
      <c r="B382" s="451"/>
      <c r="C382" s="415"/>
      <c r="D382" s="81" t="s">
        <v>26</v>
      </c>
      <c r="E382" s="82"/>
      <c r="F382" s="82"/>
      <c r="G382" s="414"/>
      <c r="H382" s="416"/>
      <c r="I382" s="416"/>
      <c r="J382" s="538"/>
      <c r="K382" s="84"/>
      <c r="L382" s="85"/>
      <c r="M382" s="85"/>
      <c r="N382" s="80">
        <f>E382+H382+I382+K382+L382+M382</f>
        <v>0</v>
      </c>
    </row>
    <row r="383" spans="1:11" s="201" customFormat="1" ht="21" customHeight="1">
      <c r="A383" s="461" t="s">
        <v>266</v>
      </c>
      <c r="B383" s="539" t="s">
        <v>263</v>
      </c>
      <c r="C383" s="434"/>
      <c r="D383" s="77" t="s">
        <v>38</v>
      </c>
      <c r="E383" s="78"/>
      <c r="F383" s="78"/>
      <c r="G383" s="156">
        <f>SUM(G384:G386)</f>
        <v>0</v>
      </c>
      <c r="H383" s="435"/>
      <c r="I383" s="435"/>
      <c r="J383" s="540"/>
      <c r="K383" s="436"/>
    </row>
    <row r="384" spans="1:11" s="201" customFormat="1" ht="21" customHeight="1">
      <c r="A384" s="461"/>
      <c r="B384" s="539"/>
      <c r="C384" s="188"/>
      <c r="D384" s="81" t="s">
        <v>24</v>
      </c>
      <c r="E384" s="82"/>
      <c r="F384" s="82"/>
      <c r="G384" s="414"/>
      <c r="H384" s="83"/>
      <c r="I384" s="83"/>
      <c r="J384" s="540"/>
      <c r="K384" s="436"/>
    </row>
    <row r="385" spans="1:11" s="201" customFormat="1" ht="21" customHeight="1">
      <c r="A385" s="461"/>
      <c r="B385" s="539"/>
      <c r="C385" s="188"/>
      <c r="D385" s="81" t="s">
        <v>25</v>
      </c>
      <c r="E385" s="82"/>
      <c r="F385" s="82"/>
      <c r="G385" s="414"/>
      <c r="H385" s="83"/>
      <c r="I385" s="83"/>
      <c r="J385" s="540"/>
      <c r="K385" s="436"/>
    </row>
    <row r="386" spans="1:11" s="201" customFormat="1" ht="21" customHeight="1">
      <c r="A386" s="461"/>
      <c r="B386" s="539"/>
      <c r="C386" s="415"/>
      <c r="D386" s="81" t="s">
        <v>26</v>
      </c>
      <c r="E386" s="82"/>
      <c r="F386" s="82"/>
      <c r="G386" s="414"/>
      <c r="H386" s="416"/>
      <c r="I386" s="416"/>
      <c r="J386" s="540"/>
      <c r="K386" s="436"/>
    </row>
    <row r="387" spans="1:10" ht="20.25">
      <c r="A387" s="437" t="s">
        <v>264</v>
      </c>
      <c r="B387" s="438"/>
      <c r="C387" s="438"/>
      <c r="D387" s="439"/>
      <c r="E387" s="440"/>
      <c r="F387" s="440"/>
      <c r="G387" s="440"/>
      <c r="H387" s="440"/>
      <c r="I387" s="440"/>
      <c r="J387" s="440"/>
    </row>
  </sheetData>
  <sheetProtection selectLockedCells="1" selectUnlockedCells="1"/>
  <mergeCells count="312">
    <mergeCell ref="A2:J2"/>
    <mergeCell ref="K2:N2"/>
    <mergeCell ref="C3:D3"/>
    <mergeCell ref="E3:I3"/>
    <mergeCell ref="J3:J4"/>
    <mergeCell ref="L3:M3"/>
    <mergeCell ref="N3:N4"/>
    <mergeCell ref="A5:A8"/>
    <mergeCell ref="B5:B8"/>
    <mergeCell ref="C5:C8"/>
    <mergeCell ref="J5:J8"/>
    <mergeCell ref="A10:A13"/>
    <mergeCell ref="B10:B13"/>
    <mergeCell ref="C10:C13"/>
    <mergeCell ref="J10:J13"/>
    <mergeCell ref="A16:N16"/>
    <mergeCell ref="A17:A18"/>
    <mergeCell ref="C19:J19"/>
    <mergeCell ref="K19:N19"/>
    <mergeCell ref="A20:A23"/>
    <mergeCell ref="B20:B23"/>
    <mergeCell ref="J20:J23"/>
    <mergeCell ref="A24:A27"/>
    <mergeCell ref="B24:B27"/>
    <mergeCell ref="J24:J27"/>
    <mergeCell ref="A28:A31"/>
    <mergeCell ref="C28:C31"/>
    <mergeCell ref="J28:J31"/>
    <mergeCell ref="B29:B31"/>
    <mergeCell ref="A33:N33"/>
    <mergeCell ref="A34:A35"/>
    <mergeCell ref="A36:A37"/>
    <mergeCell ref="A38:A39"/>
    <mergeCell ref="A40:A41"/>
    <mergeCell ref="A42:N42"/>
    <mergeCell ref="A43:A44"/>
    <mergeCell ref="C45:J45"/>
    <mergeCell ref="K45:N45"/>
    <mergeCell ref="A46:A49"/>
    <mergeCell ref="B46:B49"/>
    <mergeCell ref="J46:J49"/>
    <mergeCell ref="A50:A51"/>
    <mergeCell ref="C52:J52"/>
    <mergeCell ref="K52:N52"/>
    <mergeCell ref="A53:A56"/>
    <mergeCell ref="B53:B56"/>
    <mergeCell ref="J53:J56"/>
    <mergeCell ref="A58:N58"/>
    <mergeCell ref="A59:A60"/>
    <mergeCell ref="C61:J61"/>
    <mergeCell ref="K61:N61"/>
    <mergeCell ref="A62:A65"/>
    <mergeCell ref="B62:B65"/>
    <mergeCell ref="J62:J65"/>
    <mergeCell ref="A66:A69"/>
    <mergeCell ref="C66:C69"/>
    <mergeCell ref="J66:J69"/>
    <mergeCell ref="B67:B69"/>
    <mergeCell ref="A71:N71"/>
    <mergeCell ref="A72:A73"/>
    <mergeCell ref="C74:J74"/>
    <mergeCell ref="K74:N74"/>
    <mergeCell ref="A75:A78"/>
    <mergeCell ref="B75:B78"/>
    <mergeCell ref="J75:J78"/>
    <mergeCell ref="A79:A80"/>
    <mergeCell ref="C81:J81"/>
    <mergeCell ref="K81:N81"/>
    <mergeCell ref="A82:A85"/>
    <mergeCell ref="B82:B85"/>
    <mergeCell ref="J82:J85"/>
    <mergeCell ref="A87:N87"/>
    <mergeCell ref="A88:A89"/>
    <mergeCell ref="C90:J90"/>
    <mergeCell ref="K90:N90"/>
    <mergeCell ref="A91:A94"/>
    <mergeCell ref="B91:B94"/>
    <mergeCell ref="J91:J94"/>
    <mergeCell ref="A95:A98"/>
    <mergeCell ref="C95:C98"/>
    <mergeCell ref="J95:J98"/>
    <mergeCell ref="B96:B98"/>
    <mergeCell ref="A100:N100"/>
    <mergeCell ref="A101:A102"/>
    <mergeCell ref="C103:J103"/>
    <mergeCell ref="K103:N103"/>
    <mergeCell ref="A104:A107"/>
    <mergeCell ref="B104:B107"/>
    <mergeCell ref="J104:J107"/>
    <mergeCell ref="A108:A111"/>
    <mergeCell ref="C108:C111"/>
    <mergeCell ref="J108:J111"/>
    <mergeCell ref="B109:B111"/>
    <mergeCell ref="A113:N113"/>
    <mergeCell ref="A114:A115"/>
    <mergeCell ref="C116:J116"/>
    <mergeCell ref="K116:N116"/>
    <mergeCell ref="A117:A120"/>
    <mergeCell ref="B117:B120"/>
    <mergeCell ref="J117:J120"/>
    <mergeCell ref="A121:A122"/>
    <mergeCell ref="C123:J123"/>
    <mergeCell ref="K123:N123"/>
    <mergeCell ref="A124:A127"/>
    <mergeCell ref="B124:B127"/>
    <mergeCell ref="J124:J127"/>
    <mergeCell ref="A129:N129"/>
    <mergeCell ref="A130:A131"/>
    <mergeCell ref="C132:J132"/>
    <mergeCell ref="K132:N132"/>
    <mergeCell ref="A133:A136"/>
    <mergeCell ref="B133:B136"/>
    <mergeCell ref="J133:J136"/>
    <mergeCell ref="A137:A140"/>
    <mergeCell ref="C137:C140"/>
    <mergeCell ref="J137:J140"/>
    <mergeCell ref="B138:B140"/>
    <mergeCell ref="A142:N142"/>
    <mergeCell ref="A143:A144"/>
    <mergeCell ref="C145:J145"/>
    <mergeCell ref="K145:N145"/>
    <mergeCell ref="A146:A149"/>
    <mergeCell ref="B146:B149"/>
    <mergeCell ref="J146:J149"/>
    <mergeCell ref="A150:A151"/>
    <mergeCell ref="C152:J152"/>
    <mergeCell ref="K152:N152"/>
    <mergeCell ref="A153:A156"/>
    <mergeCell ref="B153:B156"/>
    <mergeCell ref="J153:J156"/>
    <mergeCell ref="A158:N158"/>
    <mergeCell ref="A159:A160"/>
    <mergeCell ref="C161:J161"/>
    <mergeCell ref="K161:N161"/>
    <mergeCell ref="A162:A165"/>
    <mergeCell ref="B162:B165"/>
    <mergeCell ref="J162:J165"/>
    <mergeCell ref="A166:A169"/>
    <mergeCell ref="C166:C169"/>
    <mergeCell ref="J166:J169"/>
    <mergeCell ref="B167:B169"/>
    <mergeCell ref="A171:N171"/>
    <mergeCell ref="A172:A173"/>
    <mergeCell ref="C174:J174"/>
    <mergeCell ref="K174:N174"/>
    <mergeCell ref="A175:A178"/>
    <mergeCell ref="B175:B178"/>
    <mergeCell ref="J175:J178"/>
    <mergeCell ref="A179:A180"/>
    <mergeCell ref="C181:J181"/>
    <mergeCell ref="K181:N181"/>
    <mergeCell ref="A182:A185"/>
    <mergeCell ref="B182:B185"/>
    <mergeCell ref="J182:J185"/>
    <mergeCell ref="A187:N187"/>
    <mergeCell ref="A188:A189"/>
    <mergeCell ref="C190:J190"/>
    <mergeCell ref="K190:N190"/>
    <mergeCell ref="A191:A194"/>
    <mergeCell ref="B191:B194"/>
    <mergeCell ref="J191:J194"/>
    <mergeCell ref="A195:A198"/>
    <mergeCell ref="C195:C198"/>
    <mergeCell ref="J195:J198"/>
    <mergeCell ref="B196:B198"/>
    <mergeCell ref="A200:N200"/>
    <mergeCell ref="A201:A202"/>
    <mergeCell ref="C203:J203"/>
    <mergeCell ref="K203:N203"/>
    <mergeCell ref="A204:A207"/>
    <mergeCell ref="B204:B207"/>
    <mergeCell ref="J204:J207"/>
    <mergeCell ref="A208:A209"/>
    <mergeCell ref="C210:J210"/>
    <mergeCell ref="K210:N210"/>
    <mergeCell ref="A211:A214"/>
    <mergeCell ref="B211:B214"/>
    <mergeCell ref="J211:J214"/>
    <mergeCell ref="A216:N216"/>
    <mergeCell ref="A217:A218"/>
    <mergeCell ref="C219:J219"/>
    <mergeCell ref="K219:N219"/>
    <mergeCell ref="A220:A223"/>
    <mergeCell ref="B220:B223"/>
    <mergeCell ref="J220:J223"/>
    <mergeCell ref="A224:A227"/>
    <mergeCell ref="C224:C227"/>
    <mergeCell ref="J224:J227"/>
    <mergeCell ref="B225:B227"/>
    <mergeCell ref="A229:N229"/>
    <mergeCell ref="A230:A231"/>
    <mergeCell ref="C232:J232"/>
    <mergeCell ref="K232:N232"/>
    <mergeCell ref="A233:A236"/>
    <mergeCell ref="B233:B236"/>
    <mergeCell ref="J233:J236"/>
    <mergeCell ref="A237:A238"/>
    <mergeCell ref="C239:J239"/>
    <mergeCell ref="K239:N239"/>
    <mergeCell ref="A240:A243"/>
    <mergeCell ref="B240:B243"/>
    <mergeCell ref="J240:J243"/>
    <mergeCell ref="A245:N245"/>
    <mergeCell ref="A246:A247"/>
    <mergeCell ref="C248:J248"/>
    <mergeCell ref="K248:N248"/>
    <mergeCell ref="A249:A252"/>
    <mergeCell ref="B249:B252"/>
    <mergeCell ref="J249:J252"/>
    <mergeCell ref="A253:A256"/>
    <mergeCell ref="C253:C256"/>
    <mergeCell ref="J253:J256"/>
    <mergeCell ref="B254:B256"/>
    <mergeCell ref="A258:N258"/>
    <mergeCell ref="A259:A260"/>
    <mergeCell ref="C261:J261"/>
    <mergeCell ref="K261:N261"/>
    <mergeCell ref="A262:A265"/>
    <mergeCell ref="B262:B265"/>
    <mergeCell ref="J262:J265"/>
    <mergeCell ref="A266:A269"/>
    <mergeCell ref="C266:C269"/>
    <mergeCell ref="J266:J269"/>
    <mergeCell ref="B267:B269"/>
    <mergeCell ref="A271:N271"/>
    <mergeCell ref="A272:A273"/>
    <mergeCell ref="C274:J274"/>
    <mergeCell ref="K274:N274"/>
    <mergeCell ref="A275:A278"/>
    <mergeCell ref="B275:B278"/>
    <mergeCell ref="J275:J278"/>
    <mergeCell ref="A279:A280"/>
    <mergeCell ref="C281:J281"/>
    <mergeCell ref="K281:N281"/>
    <mergeCell ref="A282:A285"/>
    <mergeCell ref="B282:B285"/>
    <mergeCell ref="J282:J285"/>
    <mergeCell ref="A287:N287"/>
    <mergeCell ref="A288:A289"/>
    <mergeCell ref="C290:J290"/>
    <mergeCell ref="K290:N290"/>
    <mergeCell ref="A291:A294"/>
    <mergeCell ref="B291:B294"/>
    <mergeCell ref="J291:J294"/>
    <mergeCell ref="A295:A298"/>
    <mergeCell ref="C295:C298"/>
    <mergeCell ref="J295:J298"/>
    <mergeCell ref="B296:B298"/>
    <mergeCell ref="A300:N300"/>
    <mergeCell ref="A301:A302"/>
    <mergeCell ref="C303:J303"/>
    <mergeCell ref="K303:N303"/>
    <mergeCell ref="A304:A307"/>
    <mergeCell ref="B304:B307"/>
    <mergeCell ref="J304:J307"/>
    <mergeCell ref="A308:A309"/>
    <mergeCell ref="C310:J310"/>
    <mergeCell ref="K310:N310"/>
    <mergeCell ref="A311:A314"/>
    <mergeCell ref="B311:B314"/>
    <mergeCell ref="J311:J314"/>
    <mergeCell ref="A316:N316"/>
    <mergeCell ref="A317:A318"/>
    <mergeCell ref="C319:J319"/>
    <mergeCell ref="K319:N319"/>
    <mergeCell ref="A320:A323"/>
    <mergeCell ref="B320:B323"/>
    <mergeCell ref="J320:J323"/>
    <mergeCell ref="A324:A327"/>
    <mergeCell ref="C324:C327"/>
    <mergeCell ref="J324:J327"/>
    <mergeCell ref="B325:B327"/>
    <mergeCell ref="A332:N332"/>
    <mergeCell ref="A334:A337"/>
    <mergeCell ref="B334:B337"/>
    <mergeCell ref="C334:C337"/>
    <mergeCell ref="J334:J337"/>
    <mergeCell ref="B338:N338"/>
    <mergeCell ref="A339:A342"/>
    <mergeCell ref="B339:B342"/>
    <mergeCell ref="J339:J342"/>
    <mergeCell ref="A343:A346"/>
    <mergeCell ref="B343:B346"/>
    <mergeCell ref="J343:J346"/>
    <mergeCell ref="B348:N348"/>
    <mergeCell ref="A349:A352"/>
    <mergeCell ref="B349:B352"/>
    <mergeCell ref="J349:J352"/>
    <mergeCell ref="A353:A356"/>
    <mergeCell ref="B353:B356"/>
    <mergeCell ref="J353:J356"/>
    <mergeCell ref="B358:N358"/>
    <mergeCell ref="A359:A362"/>
    <mergeCell ref="B359:B362"/>
    <mergeCell ref="J359:J362"/>
    <mergeCell ref="A363:A366"/>
    <mergeCell ref="B363:B366"/>
    <mergeCell ref="J363:J366"/>
    <mergeCell ref="B368:N368"/>
    <mergeCell ref="A369:A372"/>
    <mergeCell ref="B369:B372"/>
    <mergeCell ref="J369:J372"/>
    <mergeCell ref="A373:A376"/>
    <mergeCell ref="B373:B376"/>
    <mergeCell ref="J373:J376"/>
    <mergeCell ref="B378:N378"/>
    <mergeCell ref="A379:A382"/>
    <mergeCell ref="B379:B382"/>
    <mergeCell ref="J379:J382"/>
    <mergeCell ref="A383:A386"/>
    <mergeCell ref="B383:B386"/>
    <mergeCell ref="J383:J386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cp:keywords/>
  <dc:description/>
  <cp:lastModifiedBy>Кашникова Любовь Миневарисовна</cp:lastModifiedBy>
  <cp:lastPrinted>2020-12-28T03:44:47Z</cp:lastPrinted>
  <dcterms:created xsi:type="dcterms:W3CDTF">2018-11-22T19:25:27Z</dcterms:created>
  <dcterms:modified xsi:type="dcterms:W3CDTF">2021-02-01T07:37:20Z</dcterms:modified>
  <cp:category/>
  <cp:version/>
  <cp:contentType/>
  <cp:contentStatus/>
  <cp:revision>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